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Presupuesto General" sheetId="1" r:id="rId4"/>
    <sheet state="visible" name="Hardware" sheetId="2" r:id="rId5"/>
    <sheet state="visible" name="Software" sheetId="3" r:id="rId6"/>
    <sheet state="visible" name="Extras" sheetId="4" r:id="rId7"/>
  </sheets>
  <definedNames/>
  <calcPr/>
  <extLst>
    <ext uri="GoogleSheetsCustomDataVersion2">
      <go:sheetsCustomData xmlns:go="http://customooxmlschemas.google.com/" r:id="rId8" roundtripDataChecksum="6fztw/KWy8z+Cqlrc+K8MJdrsJhOIwtkhXHX55+PnBE="/>
    </ext>
  </extLst>
</workbook>
</file>

<file path=xl/sharedStrings.xml><?xml version="1.0" encoding="utf-8"?>
<sst xmlns="http://schemas.openxmlformats.org/spreadsheetml/2006/main" count="603" uniqueCount="349">
  <si>
    <t>Presupuesto General</t>
  </si>
  <si>
    <t>COSTOS</t>
  </si>
  <si>
    <t>Directos</t>
  </si>
  <si>
    <t>Categoría</t>
  </si>
  <si>
    <t>Descripción</t>
  </si>
  <si>
    <t>Tipo de Recurso</t>
  </si>
  <si>
    <t>Cantidad</t>
  </si>
  <si>
    <t>Tipo de Unidad</t>
  </si>
  <si>
    <t>Valor Unitario</t>
  </si>
  <si>
    <t>Duración</t>
  </si>
  <si>
    <t>Valor Total</t>
  </si>
  <si>
    <t>Meses / Veces por invertir</t>
  </si>
  <si>
    <t>Hardware - Software</t>
  </si>
  <si>
    <t>Computador Portátil</t>
  </si>
  <si>
    <t>Hardware</t>
  </si>
  <si>
    <t>Materiales</t>
  </si>
  <si>
    <t>Monitor</t>
  </si>
  <si>
    <t>Teclado + Mouse</t>
  </si>
  <si>
    <t>Mongo DB</t>
  </si>
  <si>
    <t>Software</t>
  </si>
  <si>
    <t>Herramientas de desarrollo</t>
  </si>
  <si>
    <t>McAfee Essential</t>
  </si>
  <si>
    <t>Azure</t>
  </si>
  <si>
    <t>Microsoft Visual Studio Code</t>
  </si>
  <si>
    <t>Office 365</t>
  </si>
  <si>
    <t>Windows 11</t>
  </si>
  <si>
    <t>GitHub</t>
  </si>
  <si>
    <t>Photoshop</t>
  </si>
  <si>
    <t>Visual Paradigm</t>
  </si>
  <si>
    <t>Balsamiq Wireframes</t>
  </si>
  <si>
    <t>Otros</t>
  </si>
  <si>
    <t>Subtotal</t>
  </si>
  <si>
    <t>Mano de Obra Directa</t>
  </si>
  <si>
    <t>Desarrollador</t>
  </si>
  <si>
    <t>Humano</t>
  </si>
  <si>
    <t>Salario (Mensual)</t>
  </si>
  <si>
    <t>Indirectos</t>
  </si>
  <si>
    <t>Costos Indirectos de Fabricación</t>
  </si>
  <si>
    <t>Internet</t>
  </si>
  <si>
    <t>Tecnológico</t>
  </si>
  <si>
    <t>Servicio</t>
  </si>
  <si>
    <t>Arriendo</t>
  </si>
  <si>
    <t>Espacio de Trabajo</t>
  </si>
  <si>
    <t>Agua</t>
  </si>
  <si>
    <t>Sostenimiento</t>
  </si>
  <si>
    <t>Gas</t>
  </si>
  <si>
    <t>Luz - Energía</t>
  </si>
  <si>
    <t>Sillas</t>
  </si>
  <si>
    <t>Escritorios</t>
  </si>
  <si>
    <t>Línea Móvil</t>
  </si>
  <si>
    <t>Total General</t>
  </si>
  <si>
    <t>Margen de Ganancia</t>
  </si>
  <si>
    <t>Total</t>
  </si>
  <si>
    <t>CUADRO DE COTIZACIONES</t>
  </si>
  <si>
    <t>Cuadro Comparativo de Cotizaciones Computador Administrador</t>
  </si>
  <si>
    <t xml:space="preserve">Presupuestos (a)
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</si>
  <si>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</si>
  <si>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t>Logo del Proveedor</t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</si>
  <si>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</si>
  <si>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</si>
  <si>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t>Imagen del producto</t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</si>
  <si>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</si>
  <si>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</si>
  <si>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</si>
  <si>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t>Tipo de cambio</t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</si>
  <si>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</si>
  <si>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</si>
  <si>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Nº 1</t>
  </si>
  <si>
    <t>Alkosto</t>
  </si>
  <si>
    <t>https://www.alkosto.com/computador-portatil-gamer-predator-16-pulgadas-71vc-intel-core-i7-ram-32gb-disco-ssd-1tb-negro/p/4711474061935</t>
  </si>
  <si>
    <t>Computador Portátil Gamer PREDATOR 16" Pulgadas 71VC - Intel Core i7 - RAM 32GB - Disco SSD 1TB - Negro</t>
  </si>
  <si>
    <t>Contado</t>
  </si>
  <si>
    <t xml:space="preserve">Especificaciones técnicas
Almacenamiento y Procesamiento
Marca del Procesador
INTEL 
Tipos de Discos que Incluye
Disco Estado Solido (SSD) 
Procesador
Intel Core I7 
Capacidad de Disco
Estado Solido SSD 1 TB 
Modelo del Procesador
13650HX 
Número de Núcleos (más núcleos más multitareas)
14  Nucleos
Velocidad del Procesador
4.90 GHz 
Memoria RAM
32 GB 
Sistema Operativo
Windows 
Version Sistema Operativo
11 
Imagen y Pantalla
Tamaño Pantalla
16  Pulgadas
Tarjeta Grafica
GeForce® RTX 4060 
Resolucion Pantalla
WQXGA 
Marca Tarjeta de Video/Grafica
NVIDIA 
Conectividad
Fuentes de Alimentacion de Energia
Batería Recargable Interna 
Tipos de Puertos Entradas y Salidas
Entrada Tarjeta Micro SD 
Puerto HDMI 
Puerto LAN/Ethernet 
Puerto USB 3.2 
Puerto USB Tipo C 
Salida de Audífonos 
Thunderbolt 4 
Opciones de Conectividad
Bluetooth 
USB 
WiFi 
No. Puertos HDMI
1  Puertos
No. Puertos LAN Ethernet
1  Puertos
No. Puertos USB
3  Puertos
No. Puertos USB tipo C
2  Puertos
No. Puertos SD
1  Puertos
No. Salidas de Audio
1  Puertos
Características Técnicas
Duracion de la Bateria
7  Horas Aproximadas
Características Físicas
Tonalidad de Color
Negro 
Peso
2.6  Kilogramos
Unidad CD/DVD Integrada
No tiene Unidad de CD/DVD Integrada 
Detalles del Producto
Nivel de Tareas a Realizar
Avanzado 
Caracteristicas Especiales
Cámara WEB Integrada 
Información Adicional Relevante
Linea Modelo Referencia
PHN16-71-71VC 
Qué No incluye el producto
Sin bases o soportes ni accesorios complementarios 
Garantía
12  Meses
Aviso Legal
En Los computadores PORTATILES La duración de la batería es un valor aproximado y depende del uso que se le de al equipo. (Los computadores De escritorio NO tienen batería) </t>
  </si>
  <si>
    <t xml:space="preserve">Nº2 </t>
  </si>
  <si>
    <t>KTRONIX</t>
  </si>
  <si>
    <t>https://www.ktronix.com/computador-portatil-gamer-predator-16-pulgadas-71vc-intel-core-i7-ram-32gb-disco-ssd-1tb-negro/p/4711474061935</t>
  </si>
  <si>
    <t xml:space="preserve">Especificaciones técnicas
Almacenamiento y Procesamiento
Marca del Procesador
INTEL 
Tipos de Discos que Incluye
Disco Estado Solido (SSD) 
Procesador
Intel Core I7 
Capacidad de Disco
Estado Solido SSD 1 TB 
Modelo del Procesador
13650HX 
Número de Núcleos (más núcleos más multitareas)
14  Nucleos
Velocidad del Procesador
4.90 GHz 
Memoria RAM
32 GB 
Sistema Operativo
Windows 
Version Sistema Operativo
11 
Imagen y Pantalla
Tamaño Pantalla
16  Pulgadas
Tarjeta Grafica
GeForce® RTX 4060 
Resolucion Pantalla
WQXGA 
Marca Tarjeta de Video/Grafica
NVIDIA 
Conectividad
Fuentes de Alimentacion de Energia
Batería Recargable Interna 
Tipos de Puertos Entradas y Salidas
Entrada Tarjeta Micro SD 
Puerto HDMI 
Puerto LAN/Ethernet 
Puerto USB 3.2 
Puerto USB Tipo C 
Salida de Audífonos 
Thunderbolt 4 
Opciones de Conectividad
Bluetooth 
USB 
WiFi 
No. Puertos HDMI
1  Puertos
No. Puertos LAN Ethernet
1  Puertos
No. Puertos USB
3  Puertos
No. Puertos USB tipo C
2  Puertos
No. Puertos SD
1  Puertos
No. Salidas de Audio
1  Puertos
Características Técnicas
Duracion de la Bateria
7  Horas Aproximadas
Características Físicas
Tonalidad de Color
Negro 
Peso
2.6  Kilogramos
Unidad CD/DVD Integrada
No tiene Unidad de CD/DVD Integrada 
Detalles del Producto
Nivel de Tareas a Realizar
Avanzado 
Caracteristicas Especiales
Cámara WEB Integrada 
Información Adicional Relevante
Linea Modelo Referencia
PHN16-71-71VC 
Qué No incluye el producto
Sin bases o soportes ni accesorios complementarios 
Garantía
12  Meses
Aviso Legal
En Los computadores PORTATILES La duración de la batería es un valor aproximado y depende del uso que se le de al equipo. (Los computadores De escritorio NO tienen batería) </t>
  </si>
  <si>
    <t>Nº 3</t>
  </si>
  <si>
    <t>ALKomprar</t>
  </si>
  <si>
    <t>https://www.alkomprar.com/computador-portatil-gamer-predator-16-pulgadas-71vc-intel-core-i7-ram-32gb-disco-ssd-1tb-negro/p/4711474061935?srsltid=AfmBOoor2Rfh-uFz_AfZj-EBhUEDggoegTjbUKTXbN3tc98t75K644cw</t>
  </si>
  <si>
    <t>Cuadro Comparativo de Cotizaciones Pantalla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</si>
  <si>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</si>
  <si>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</si>
  <si>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</si>
  <si>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</si>
  <si>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</si>
  <si>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</si>
  <si>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</si>
  <si>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</si>
  <si>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https://www.alkosto.com/monitor-lg-29-pulgadas-29wq500-fhd-negro/p/8806087960266</t>
  </si>
  <si>
    <t>Monitor LG 29'' Pulgadas 29WQ500 FHD Negro</t>
  </si>
  <si>
    <t xml:space="preserve">Imagen y Pantalla
Tipo de Pantalla
IPS 
Resolucion Pantalla
FHD 
Diseño de la pantalla
Plano 
Tamaño Pantalla
29  Pulgadas
Tamaño Pantalla
68.58  Centímetros
Contraste
1000:1 Tip 
Velocidad de Respuesta del Monitor
5  Milisegundos
Conectividad
Fuentes de Alimentacion de Energia
Energía Eléctrica 
Tipos de Puertos Entradas y Salidas
Puerto Display Port 
Puerto HDMI 
Salida de Audífonos 
Opciones de Conectividad
No Tiene/ No Aplica 
Características Físicas
Tonalidad de Color
Negro 
Detalles del Producto
Uso
Hogar 
Oficina o Empresa </t>
  </si>
  <si>
    <t>https://www.ktronix.com/monitor-lg-29-pulgadas-29wq500-fhd-negro/p/8806087960266</t>
  </si>
  <si>
    <t>Alkomprar</t>
  </si>
  <si>
    <t>https://www.alkomprar.com/monitor-lg-29-pulgadas-29wq500-fhd-negro/p/8806087960266?srsltid=AfmBOooiXMO3VjyU1zU8qLw02TfVHJHwZvjXMxbMkaVig3n5WJi_OtQC</t>
  </si>
  <si>
    <t xml:space="preserve">Imagen y Pantalla
Tipo de Pantalla
IPS 
Resolucion Pantalla
FHD 
Diseño de la pantalla
Plano 
Tamaño Pantalla
29  Pulgadas
Tamaño Pantalla
68.58  Centímetros
Contraste
1000:1 Tip 
Velocidad de Respuesta del Monitor
5  Milisegundos
Conectividad
Fuentes de Alimentacion de Energia
Energía Eléctrica 
Tipos de Puertos Entradas y Salidas
Puerto Display Port 
Puerto HDMI 
Salida de Audífonos 
Opciones de Conectividad
No Tiene/ No Aplica 
Características Físicas
Tonalidad de Color
Negro 
Detalles del Producto
Uso
Hogar 
Oficina o Empresa </t>
  </si>
  <si>
    <t>Cuadro Comparativo de Cotizaciones Mouse y Teclado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</si>
  <si>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</si>
  <si>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</si>
  <si>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</si>
  <si>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</si>
  <si>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</si>
  <si>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</si>
  <si>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</si>
  <si>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</si>
  <si>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https://www.alkosto.com/combo-logitech-inalambrico-teclado-mouse-optico-mk345/p/097855117991</t>
  </si>
  <si>
    <t>Combo LOGITECH Inalámbrico Teclado + Mouse Óptico MK345</t>
  </si>
  <si>
    <t>Duración de baterías: 3 años1
Batería: 2 AAA
Conmutador de encendido/apagado: Sí
Distribución de tamaño normal y 12 teclas F mejoradas para control de medios:
Teclado compatible con Unifying: No
Receptor compatible con Unifying: No
Distancia de funcionamiento inalámbrico: 10 m máximo2
Sistema inalámbrico: Conexión inalámbrica avanzada de 2,4 GHz
Tecnología de sensor: Seguimiento óptico avanzado de Logitech
Resolución: 1000 dpi
Duración de baterías: 18 meses1
Batería: 1 AA
Conmutador de encendido/apagado: Sí
Número de botones: 3
Botón rueda: Sí
Función de inclinación: No
Mouse compatible con Unifying: No
Receptor compatible con Unifying: No
Distancia de funcionamiento inalámbrico: 10 m máximo2
Sistema inalámbrico: Conexión inalámbrica avanzada de 2,4 GHz
Interfaz de conexión: Receptor USB</t>
  </si>
  <si>
    <t>Panamericana</t>
  </si>
  <si>
    <t>https://www.panamericana.com.co/teclado---mouse-inalambricos-mk345-logitech-497366/p</t>
  </si>
  <si>
    <t>Duración de baterías: 3 años1
Batería: 2 AAA
Conmutador de encendido/apagado: Sí
Distribución de tamaño normal y 12 teclas F mejoradas para control de medios:
Teclado compatible con Unifying: No
Receptor compatible con Unifying: No
Distancia de funcionamiento inalámbrico: 10 m máximo2
Sistema inalámbrico: Conexión inalámbrica avanzada de 2,4 GHz
Tecnología de sensor: Seguimiento óptico avanzado de Logitech
Resolución: 1000 dpi
Duración de baterías: 18 meses1
Batería: 1 AA
Conmutador de encendido/apagado: Sí
Número de botones: 3
Botón rueda: Sí
Función de inclinación: No
Mouse compatible con Unifying: No
Receptor compatible con Unifying: No
Distancia de funcionamiento inalámbrico: 10 m máximo2
Sistema inalámbrico: Conexión inalámbrica avanzada de 2,4 GHz
Interfaz de conexión: Receptor USB</t>
  </si>
  <si>
    <t>A.P COMPUTADORES</t>
  </si>
  <si>
    <t>https://www.apcomputadores.com/producto/logitech-combo-teclado-y-mouse-mk345/?srsltid=AfmBOor-kItiZXoOuGQIwZ7ArYR7DxRo5G4xyHPmYKJZPv9-WI08AHbF</t>
  </si>
  <si>
    <t>IVA:</t>
  </si>
  <si>
    <t>Dólar:</t>
  </si>
  <si>
    <t>Cuadro Comparativo de Cotizaciones Licencias Software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</si>
  <si>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</si>
  <si>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</si>
  <si>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</si>
  <si>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</si>
  <si>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</si>
  <si>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</si>
  <si>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</si>
  <si>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</si>
  <si>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https://www.mongodb.com/es/pricing</t>
  </si>
  <si>
    <t>MongoDB Atlas Dedicado</t>
  </si>
  <si>
    <t>Licencia por un mes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</si>
  <si>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</si>
  <si>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</si>
  <si>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</si>
  <si>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</si>
  <si>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</si>
  <si>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</si>
  <si>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</si>
  <si>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</si>
  <si>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McAfee</t>
  </si>
  <si>
    <t>https://www.mcafee.com/es-co/antivirus/mcafee-total-protection.html</t>
  </si>
  <si>
    <t>McAfee  Essential</t>
  </si>
  <si>
    <t>5 dispositivos, 1 año</t>
  </si>
  <si>
    <t>https://www.panamericana.com.co/mcafee-total-protection-5-dispositivos-por-un-ano-631702/p?idsku=631702</t>
  </si>
  <si>
    <t>Falabella</t>
  </si>
  <si>
    <t>https://www.falabella.com.co/falabella-co/product/130304555/Antivirus-McAfee-Total-Proteccion-5-Dispositivos-12-Meses/130304556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</si>
  <si>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</si>
  <si>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</si>
  <si>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</si>
  <si>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</si>
  <si>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</si>
  <si>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</si>
  <si>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</si>
  <si>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t>Observaciones</t>
  </si>
  <si>
    <t xml:space="preserve">Microsoft </t>
  </si>
  <si>
    <t>https://azure.microsoft.com/es-es/pricing/calculator/</t>
  </si>
  <si>
    <t>Pago por 730 horas Mensual solo SO Licencia incluida NIvel: Estándar</t>
  </si>
  <si>
    <t>Capterra</t>
  </si>
  <si>
    <t>https://www.capterra.co/software/151394/azuredesk</t>
  </si>
  <si>
    <t>Pago por uso: 700 horas Mensual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</si>
  <si>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</si>
  <si>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</si>
  <si>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</si>
  <si>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</si>
  <si>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</si>
  <si>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</si>
  <si>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</si>
  <si>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</si>
  <si>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Microsoft</t>
  </si>
  <si>
    <t>https://www.microsoft.com/es-co/d/visual-studio-professional-2022/DG7GMGF0D3SJ/0002?OCID=AIDcmm6mu07qw1_seo_omc_goo&amp;source=googleshopping</t>
  </si>
  <si>
    <t>Visual Studio Professional 2022 es un entorno de desarrollo con todas las funciones que los desarrolladores de todo el mundo conocen y aman. Nuestro primer IDE de 64 bits facilita el trabajo con proyectos aún más grandes y cargas de trabajo más complejas. Mejore su productividad, escriba código de alta calidad y vuelva a imaginar la colaboración con un conjunto avanzado de herramientas e integraciones integradas para abordar los flujos de trabajo de desarrollo más desafiantes y ofrecer aplicaciones innovadoras.</t>
  </si>
  <si>
    <t>Lasus</t>
  </si>
  <si>
    <t>https://lasus.com.co/es/visual-studio-professional-2022-herramienta-profesional-para-desarrolladores</t>
  </si>
  <si>
    <t>Visual Studio Professional 2022 es una versión completa y profesional del entorno de desarrollo integrado (IDE) de Microsoft. Diseñado para desarrolladores de software, proporciona una amplia gama de características y herramientas para la programación, compilación, depuración y despliegue de aplicaciones.</t>
  </si>
  <si>
    <t>runvalli</t>
  </si>
  <si>
    <t>https://runvalli.com/producto/visual-studio-professional-2022-licencia/?srsltid=AfmBOopHZTgp-pnYcBgHJmm9yQYNZTPkYrjWySMyw2j4-ZK6otBnaIzV9jU</t>
  </si>
  <si>
    <t>Visual Studio Professional 2022 | Licencia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</si>
  <si>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</si>
  <si>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</si>
  <si>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</si>
  <si>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</si>
  <si>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</si>
  <si>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</si>
  <si>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</si>
  <si>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</si>
  <si>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microsft</t>
  </si>
  <si>
    <t>https://www.microsoft.com/es-co/microsoft-365/microsoft-365-enterprise</t>
  </si>
  <si>
    <t>licencia de office 365</t>
  </si>
  <si>
    <t>Licencia por mes 1 equipo</t>
  </si>
  <si>
    <t>amazon</t>
  </si>
  <si>
    <t>https://www.amazon.com/-/es/Microsoft-empresarial-Suscripci%C3%B3n-Aplicaciones-Almacenamiento/dp/B07H5C1X31/ref=sr_1_1?crid=1VQIZN6QDB9Y1&amp;dib=eyJ2IjoiMSJ9.B2HGdc6A0cSF0_nx82xMmvbMxb7aYO7As8q2aqrsDZWLQQTwFxF0kCkv0upbdccqMcPK5ZhQQxt-UFpfucaf6L_8Rfa16fwY4PBEjJRJ09krLmx6SnKFz8QCbttdhrdUVgsXCsoxugug51VQou_8_6IgWRiCIDuC6wMm8ziBkWE4eCDGPKQ65nVL1cs3mTabYPygq1BMuVpjx28_DWHF98IrF-qcPoyQ5KPVsYXBgFg.9Pbcn8eNDtWgvD4hwE4v_eefD50FbxusmrdorNd3mYI&amp;dib_tag=se&amp;keywords=office%2B365%2Bbusiness&amp;qid=1720894610&amp;sprefix=office%2B365%2Caps%2C162&amp;sr=8-1&amp;th=1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</si>
  <si>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</si>
  <si>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</si>
  <si>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</si>
  <si>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</si>
  <si>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</si>
  <si>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</si>
  <si>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</si>
  <si>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</si>
  <si>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https://www.microsoft.com/es-ar/d/windows-11-home/dg7gmgf0krt0</t>
  </si>
  <si>
    <t>contado</t>
  </si>
  <si>
    <t>Licencia ilimitada</t>
  </si>
  <si>
    <t>tulicenciaoriginal</t>
  </si>
  <si>
    <t>https://www.tulicenciaoriginal.com/licencia-windows/licencia-windows-10-pro#/28-tipo_de_licencia-1_dispositivo</t>
  </si>
  <si>
    <t>$dolar10.290,00</t>
  </si>
  <si>
    <t>Amazon</t>
  </si>
  <si>
    <t>https://www.amazon.com/-/es/Fastoe-USB-Windows-instalaci%C3%B3n-actualizaci%C3%B3n/dp/B09C8LJW7M/ref=sr_1_11?dib=eyJ2IjoiMSJ9._1MPUOsQTzvbAEg64_2CZwkaivAqCSisO0B7L22zlweP5HgVNPGZQT-F0gIxXs0KRF8J_3xoY1YdP3Niflc8pbc8xqJhjtINzdGvw5jopG5Wg8bVqdl2A3MHU0RGo4VJTxPm8Ut4VT2AbM8dvnmqjOsOXKuAYnHUcC0n2BV7EviWJTZqyvHnu528QothgfF1ihUFxLpDngp215DOUy7UbLkxPjevsykarNBwW5wQqZ8.AkkWjnNRViyCTKZvl40S4gje0qGLcI8qktaAymeLzdY&amp;dib_tag=se&amp;keywords=windows+10+pro+license&amp;qid=1722108838&amp;sr=8-11</t>
  </si>
  <si>
    <t>Unidad de memoria con Windows 10 Pro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</si>
  <si>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</si>
  <si>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</si>
  <si>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</si>
  <si>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</si>
  <si>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</si>
  <si>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</si>
  <si>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</si>
  <si>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t>https://github.com/pricing</t>
  </si>
  <si>
    <t>Licenciamiento por unidad de pago mensual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</si>
  <si>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</si>
  <si>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</si>
  <si>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</si>
  <si>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</si>
  <si>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</si>
  <si>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</si>
  <si>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</si>
  <si>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t>Adobe</t>
  </si>
  <si>
    <t>https://www.adobe.com/co/products/photoshop/plans.html</t>
  </si>
  <si>
    <t>Adobe Photoshop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</si>
  <si>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</si>
  <si>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</si>
  <si>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</si>
  <si>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</si>
  <si>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</si>
  <si>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</si>
  <si>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</si>
  <si>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</si>
  <si>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VisualParadigm</t>
  </si>
  <si>
    <t>https://www.visual-paradigm.com/shop/pricelist.jsp</t>
  </si>
  <si>
    <t>Visual paradigm</t>
  </si>
  <si>
    <t xml:space="preserve">Visual Paradigm 17.1
Licencia por 1 mes
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</si>
  <si>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</si>
  <si>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</si>
  <si>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</si>
  <si>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</si>
  <si>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</si>
  <si>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</si>
  <si>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</si>
  <si>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</si>
  <si>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Balsamiq</t>
  </si>
  <si>
    <t>https://balsamiq.com/buy/</t>
  </si>
  <si>
    <t>Para 10 proyectos Wireframes ilimitados Usuarios ilimitados</t>
  </si>
  <si>
    <t xml:space="preserve">Cuadro Comparativo de Cotizaciones 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</si>
  <si>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</si>
  <si>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</si>
  <si>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</si>
  <si>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</si>
  <si>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</si>
  <si>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</si>
  <si>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</si>
  <si>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</si>
  <si>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Tigo</t>
  </si>
  <si>
    <t>https://www.tigo.com.co/internet/planes</t>
  </si>
  <si>
    <t>Plan internet de 200 mbps</t>
  </si>
  <si>
    <t>Claro</t>
  </si>
  <si>
    <t>https://www.claro.com.co/personas/servicios/servicios-hogar/internet/</t>
  </si>
  <si>
    <t>Movistar</t>
  </si>
  <si>
    <t>https://www.movistar.com.co/hogar/planes-internet-hogar</t>
  </si>
  <si>
    <t>Plan internet de 600 mbps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</si>
  <si>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</si>
  <si>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</si>
  <si>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</si>
  <si>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</si>
  <si>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</si>
  <si>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</si>
  <si>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</si>
  <si>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r>
      <rPr>
        <rFont val="Trebuchet MS"/>
        <b/>
        <color theme="1"/>
        <sz val="10.0"/>
      </rPr>
      <t xml:space="preserve">Observaciones 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(se debe incluir toda aquella característica que no ha sido posible incluir anteriormente)</t>
    </r>
  </si>
  <si>
    <t>Metrocuadrado.com</t>
  </si>
  <si>
    <t>https://www.metrocuadrado.com/inmueble/arriendo-apartamento-bogota-acacias-usaquen-edif-el-delfin-3-habitaciones-2-banos-1-garajes/4058-M4961019</t>
  </si>
  <si>
    <t>Mensual</t>
  </si>
  <si>
    <t xml:space="preserve">Apartamento chico norte(cedritos) 84 m²
</t>
  </si>
  <si>
    <t>Mercado libre</t>
  </si>
  <si>
    <t>https://apartamento.mercadolibre.com.co/MCO-2582636996-arriendo-apartamento-en-la-calleja-_JM#position%3D13%26search_layout%3Dgrid%26type%3Ditem%26tracking_id%3Dc0a2bb50-8c0c-4df0-a5cd-ed86389ed082</t>
  </si>
  <si>
    <t>Arriendo Apartamento en la Calleja, 75 mtrs, 2 piso interior</t>
  </si>
  <si>
    <t>https://apartamento.mercadolibre.com.co/MCO-1460992459-apartamento-en-arriendo-cedritos-_JM#position%3D12%26search_layout%3Dgrid%26type%3Ditem%26tracking_id%3Dc0a2bb50-8c0c-4df0-a5cd-ed86389ed082</t>
  </si>
  <si>
    <t>Apartamento exterior y esquinero en cuarto piso con vista al occidente de al ciudad. Ubicado sobre la carrera 9.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</si>
  <si>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</si>
  <si>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</si>
  <si>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</si>
  <si>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</si>
  <si>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</si>
  <si>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</si>
  <si>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</si>
  <si>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t>MADERKIT</t>
  </si>
  <si>
    <t>https://www.maderkit.com.co/escritorio-gamer-de-madera-lax/p?gad_source=1&amp;gclid=Cj0KCQjwn9y1BhC2ARIsAG5IY-5aNGTnPd09XHofKWr6VvrOE9J5tc_qMVuaavC1MvwsNWtBeP-p-r4aAiUCEALw_wcB</t>
  </si>
  <si>
    <t>Escritorio</t>
  </si>
  <si>
    <t>Escritorio Gamer lax Referencia: M01744ES rojo</t>
  </si>
  <si>
    <t>HOMECENTER</t>
  </si>
  <si>
    <t>https://www.homecenter.com.co/homecenter-co/product/564820/escritorio-gamer-lax-88x1502x602cm-wengue-neo/564820/?kid=goosho_1161562&amp;shop=googleShopping&amp;gad_source=1&amp;gclid=Cj0KCQjwn9y1BhC2ARIsAG5IY-5bB-f7rKedlitlFsULUJpdafESg8bB49X6OHRNcfj1A8FWbUMjsIkaAq0IEALw_wcB</t>
  </si>
  <si>
    <t>Escritorio Gamer Lax 88X150.2X60.2Cm Wengue Neo</t>
  </si>
  <si>
    <t>Unico</t>
  </si>
  <si>
    <t>https://unico.com.co/producto/escritorio-gamer-lax/207106</t>
  </si>
  <si>
    <t>Escritorio Gamer Lax 88X150.2X60.2Cm Wengue Neo azul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</si>
  <si>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</si>
  <si>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</si>
  <si>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</si>
  <si>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</si>
  <si>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</si>
  <si>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</si>
  <si>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</si>
  <si>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t>Homecenter</t>
  </si>
  <si>
    <t>https://www.homecenter.com.co/homecenter-co/product/483082/silla-pc-sport-negra/483082/</t>
  </si>
  <si>
    <t xml:space="preserve">Sillas </t>
  </si>
  <si>
    <t>Silla Pc Sport Negra aracterísticas : Altura entre 101 cm y 110.5 cm.
•Material de la estructura : Metal;Madera
•Material del tapiz : Poliéster
•Alto : 110.5 cm</t>
  </si>
  <si>
    <t>https://www.alkosto.com/silla-oficina-gerencial-tukasa-vicente-ecocuero-negro/p/7700149200523</t>
  </si>
  <si>
    <t xml:space="preserve">Mercado libre </t>
  </si>
  <si>
    <t>https://articulo.mercadolibre.com.co/MCO-1131466167-silla-gamer-oficina-de-escritorio-ergonomica-comoda-stark-_JM#polycard_client=search-nordic&amp;position=21&amp;search_layout=stack&amp;type=item&amp;tracking_id=30d35837-d93d-4ac1-993d-081f5f806b08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</si>
  <si>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</si>
  <si>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</si>
  <si>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</si>
  <si>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</si>
  <si>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</si>
  <si>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</si>
  <si>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</si>
  <si>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t>https://www.tigo.com.co/promo/internet?parametro1=search&amp;parametro2=sem&amp;parametro3=co-home-mkt_search_performance_home_fulltigobta_sem_cpl_bta_categorybrand&amp;gad_source=1&amp;gclid=CjwKCAjw8fu1BhBsEiwAwDrsjJfBdybDYq2zxhSIdqYzgTdewLJYXokK_k4jy8gCpIZmIOD9NKM4DRoCYioQAvD_BwE</t>
  </si>
  <si>
    <t>Linea movil</t>
  </si>
  <si>
    <t>$dolar32,48</t>
  </si>
  <si>
    <t>Ilimitado</t>
  </si>
  <si>
    <t>https://tiendaonline.claro.com.co/detalle-producto/conectados-vip-po-bupor-movposconectadosvipp</t>
  </si>
  <si>
    <t>$dolar24,75</t>
  </si>
  <si>
    <t>Telefónica</t>
  </si>
  <si>
    <t>https://ofertastelefonia.com/pospago/?utm_source=Google&amp;utm_medium=CPC&amp;utm_campaign=Smart_Pospago&amp;utm_content=Smart_Pospago&amp;utm_term=movistar%20movil&amp;gclid=CjwKCAjw8fu1BhBsEiwAwDrsjGMBeXKeRoVGvwQMKuEh9KVJuYpZ5V4hVqlp4SQM0OxozMr8cBlzUBoCuYkQAvD_BwE</t>
  </si>
  <si>
    <t>$dolar26,23</t>
  </si>
  <si>
    <r>
      <rPr>
        <rFont val="Trebuchet MS"/>
        <b/>
        <color theme="1"/>
        <sz val="10.0"/>
      </rPr>
      <t>Empresa</t>
    </r>
    <r>
      <rPr>
        <rFont val="Trebuchet MS"/>
        <b val="0"/>
        <i/>
        <color theme="1"/>
        <sz val="8.0"/>
      </rPr>
      <t xml:space="preserve">
(Nombre fiscal de la empresa)</t>
    </r>
  </si>
  <si>
    <r>
      <rPr>
        <rFont val="Trebuchet MS"/>
        <b/>
        <color theme="1"/>
        <sz val="10.0"/>
      </rPr>
      <t>Nº de CUIT, Dirección, Teléfono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(Datos de la empresa)</t>
    </r>
  </si>
  <si>
    <r>
      <rPr>
        <rFont val="Trebuchet MS"/>
        <b/>
        <color theme="1"/>
        <sz val="10.0"/>
      </rPr>
      <t>Descripción del
bien/ servicio (b)</t>
    </r>
    <r>
      <rPr>
        <rFont val="Trebuchet MS"/>
        <b val="0"/>
        <i/>
        <color theme="1"/>
        <sz val="10.0"/>
      </rPr>
      <t xml:space="preserve">
</t>
    </r>
    <r>
      <rPr>
        <rFont val="Trebuchet MS"/>
        <b val="0"/>
        <i/>
        <color theme="1"/>
        <sz val="8.0"/>
      </rPr>
      <t>Características de los bienes/ servicios</t>
    </r>
  </si>
  <si>
    <r>
      <rPr>
        <rFont val="Trebuchet MS"/>
        <b/>
        <color theme="1"/>
        <sz val="10.0"/>
      </rPr>
      <t xml:space="preserve">Importe Unitario
</t>
    </r>
    <r>
      <rPr>
        <rFont val="Trebuchet MS"/>
        <b val="0"/>
        <i/>
        <color theme="1"/>
        <sz val="8.0"/>
      </rPr>
      <t>(moneda nacional)</t>
    </r>
  </si>
  <si>
    <r>
      <rPr>
        <rFont val="Trebuchet MS"/>
        <b/>
        <color theme="1"/>
        <sz val="10.0"/>
        <u/>
      </rPr>
      <t>Importe Total</t>
    </r>
    <r>
      <rPr>
        <rFont val="Trebuchet MS"/>
        <b/>
        <color theme="1"/>
        <sz val="10.0"/>
        <u/>
      </rPr>
      <t xml:space="preserve">
 IVA incluido
</t>
    </r>
    <r>
      <rPr>
        <rFont val="Trebuchet MS"/>
        <b val="0"/>
        <i/>
        <color theme="1"/>
        <sz val="8.0"/>
        <u/>
      </rPr>
      <t>(moneda nacional)</t>
    </r>
  </si>
  <si>
    <r>
      <rPr>
        <rFont val="Arial"/>
        <b/>
        <color theme="1"/>
        <sz val="10.0"/>
      </rPr>
      <t xml:space="preserve">Importe Total
</t>
    </r>
    <r>
      <rPr>
        <rFont val="Arial"/>
        <b val="0"/>
        <i/>
        <color theme="1"/>
        <sz val="8.0"/>
      </rPr>
      <t>(moneda extranjera)</t>
    </r>
  </si>
  <si>
    <r>
      <rPr>
        <rFont val="Trebuchet MS"/>
        <b/>
        <color theme="1"/>
        <sz val="10.0"/>
      </rPr>
      <t xml:space="preserve">Forma de Pago 
</t>
    </r>
    <r>
      <rPr>
        <rFont val="Trebuchet MS"/>
        <b val="0"/>
        <i/>
        <color theme="1"/>
        <sz val="8.0"/>
      </rPr>
      <t>(Contado o Cheque)</t>
    </r>
  </si>
  <si>
    <t>Vanti</t>
  </si>
  <si>
    <t>https://www.grupovanti.com/</t>
  </si>
  <si>
    <t>Servicios publicos GAS</t>
  </si>
  <si>
    <t>$dolar17,48</t>
  </si>
  <si>
    <t>Servicio de gas - MENSUAL</t>
  </si>
  <si>
    <t>Acueducto</t>
  </si>
  <si>
    <t>https://www.acueducto.com.co/wps/portal/EAB2/Home/inicio/!ut/p/z1/hY5BC4JAEIV_iwevzrRLYt22DoJEshJkewm1TQ11ZV3177fQKdjowRzmzfeGBwJyEEOxtHVhWjUUnd1vIryH_IibCMkZeYbI-S6lMb2QOKFw_QcIe8YfYmjzwoEwPGTkQBHjlDiBrx8JiLpT5acuG0oa1SC0fEotdTBrazfGjNPeRx_XdQ2KapaPuTIqqFRvx0dXsFGTgdzFw9jn-Np2y4l53hvtB_OW/dz/d5/L2dBISEvZ0FBIS9nQSEh/</t>
  </si>
  <si>
    <t>Servicios publicos AGUA</t>
  </si>
  <si>
    <t>$dolar95,01</t>
  </si>
  <si>
    <t>Servicio de agua - MENSUAL</t>
  </si>
  <si>
    <t>Enel</t>
  </si>
  <si>
    <t>https://www.enel.com.co/es.html</t>
  </si>
  <si>
    <t>Servicios publicos LUZ</t>
  </si>
  <si>
    <t>$dolar80,01</t>
  </si>
  <si>
    <t>Servicio de luz - MENSUAL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</si>
</sst>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5">
    <numFmt numFmtId="164" formatCode="[$$]#,##0.00"/>
    <numFmt numFmtId="165" formatCode="[$ $]#,##0"/>
    <numFmt numFmtId="166" formatCode="#,##0.00\ [$€-1]"/>
    <numFmt numFmtId="167" formatCode="[$$dolar]#,##0.00"/>
    <numFmt numFmtId="168" formatCode="0.0000"/>
  </numFmts>
  <fonts count="52">
    <font>
      <sz val="10.0"/>
      <color rgb="FF000000"/>
      <name val="Arial"/>
      <scheme val="minor"/>
    </font>
    <font>
      <sz val="11.0"/>
      <color rgb="FF000000"/>
      <name val="Calibri"/>
    </font>
    <font>
      <b/>
      <sz val="16.0"/>
      <color rgb="FF000000"/>
      <name val="Calibri"/>
    </font>
    <font/>
    <font>
      <b/>
      <sz val="11.0"/>
      <color rgb="FF000000"/>
      <name val="Calibri"/>
    </font>
    <font>
      <b/>
      <sz val="8.0"/>
      <color rgb="FF000000"/>
      <name val="Calibri"/>
    </font>
    <font>
      <b/>
      <sz val="12.0"/>
      <color rgb="FF000000"/>
      <name val="Calibri"/>
    </font>
    <font>
      <b/>
      <i/>
      <sz val="14.0"/>
      <color rgb="FF000000"/>
      <name val="Calibri"/>
    </font>
    <font>
      <b/>
      <sz val="12.0"/>
      <color theme="1"/>
      <name val="Arial"/>
    </font>
    <font>
      <b/>
      <sz val="10.0"/>
      <color theme="1"/>
      <name val="Arial"/>
    </font>
    <font>
      <b/>
      <sz val="10.0"/>
      <color theme="1"/>
      <name val="Trebuchet MS"/>
    </font>
    <font>
      <b/>
      <u/>
      <sz val="10.0"/>
      <color theme="1"/>
      <name val="Trebuchet MS"/>
    </font>
    <font>
      <i/>
      <sz val="10.0"/>
      <color theme="1"/>
      <name val="Arial"/>
    </font>
    <font>
      <sz val="10.0"/>
      <color theme="1"/>
      <name val="Trebuchet MS"/>
    </font>
    <font>
      <u/>
      <sz val="10.0"/>
      <color rgb="FF0000FF"/>
      <name val="Trebuchet MS"/>
    </font>
    <font>
      <sz val="10.0"/>
      <color rgb="FF0000FF"/>
      <name val="Arial"/>
    </font>
    <font>
      <u/>
      <sz val="10.0"/>
      <color rgb="FF0000FF"/>
      <name val="Trebuchet MS"/>
    </font>
    <font>
      <sz val="10.0"/>
      <color theme="1"/>
      <name val="Arial"/>
    </font>
    <font>
      <sz val="10.0"/>
      <color rgb="FF000000"/>
      <name val="Arial"/>
    </font>
    <font>
      <sz val="11.0"/>
      <color rgb="FF444444"/>
      <name val="Arial"/>
    </font>
    <font>
      <u/>
      <sz val="10.0"/>
      <color rgb="FF0000FF"/>
      <name val="Arial"/>
    </font>
    <font>
      <sz val="9.0"/>
      <color rgb="FF000000"/>
      <name val="&quot;Google Sans Mono&quot;"/>
    </font>
    <font>
      <sz val="10.0"/>
      <color rgb="FF000000"/>
      <name val="Roboto"/>
    </font>
    <font>
      <sz val="10.0"/>
      <color rgb="FF333333"/>
      <name val="Lato"/>
    </font>
    <font>
      <color theme="1"/>
      <name val="Arial"/>
      <scheme val="minor"/>
    </font>
    <font>
      <u/>
      <color rgb="FF0000FF"/>
    </font>
    <font>
      <u/>
      <sz val="10.0"/>
      <color theme="1"/>
      <name val="Trebuchet MS"/>
    </font>
    <font>
      <b/>
      <color theme="1"/>
      <name val="Arial"/>
    </font>
    <font>
      <b/>
      <color theme="1"/>
      <name val="Trebuchet MS"/>
    </font>
    <font>
      <b/>
      <u/>
      <color theme="1"/>
      <name val="Trebuchet MS"/>
    </font>
    <font>
      <b/>
      <color rgb="FF000000"/>
      <name val="Arial"/>
    </font>
    <font>
      <color theme="1"/>
      <name val="Trebuchet MS"/>
    </font>
    <font>
      <u/>
      <color rgb="FF0000FF"/>
      <name val="Trebuchet MS"/>
    </font>
    <font>
      <u/>
      <color rgb="FF0000FF"/>
      <name val="Trebuchet MS"/>
    </font>
    <font>
      <b/>
      <u/>
      <color theme="1"/>
      <name val="Trebuchet MS"/>
    </font>
    <font>
      <u/>
      <sz val="10.0"/>
      <color rgb="FF0000FF"/>
      <name val="Arial"/>
    </font>
    <font>
      <u/>
      <sz val="10.0"/>
      <color rgb="FF0000FF"/>
      <name val="Trebuchet MS"/>
    </font>
    <font>
      <u/>
      <sz val="10.0"/>
      <color rgb="FF0000FF"/>
      <name val="Arial"/>
    </font>
    <font>
      <b/>
      <u/>
      <color rgb="FF0000FF"/>
      <name val="Arial"/>
    </font>
    <font>
      <color theme="1"/>
      <name val="Arial"/>
    </font>
    <font>
      <b/>
      <u/>
      <color theme="1"/>
      <name val="Trebuchet MS"/>
    </font>
    <font>
      <b/>
      <u/>
      <sz val="10.0"/>
      <color theme="1"/>
      <name val="Trebuchet MS"/>
    </font>
    <font>
      <u/>
      <sz val="10.0"/>
      <color rgb="FF0000FF"/>
      <name val="Trebuchet MS"/>
    </font>
    <font>
      <u/>
      <color rgb="FF0000FF"/>
    </font>
    <font>
      <u/>
      <color rgb="FF0000FF"/>
    </font>
    <font>
      <u/>
      <sz val="10.0"/>
      <color rgb="FF0000FF"/>
      <name val="Trebuchet MS"/>
    </font>
    <font>
      <u/>
      <sz val="10.0"/>
      <color theme="10"/>
      <name val="Arial"/>
    </font>
    <font>
      <sz val="10.0"/>
      <color rgb="FF666666"/>
      <name val="Times New Roman"/>
    </font>
    <font>
      <u/>
      <sz val="10.0"/>
      <color theme="1"/>
      <name val="Trebuchet MS"/>
    </font>
    <font>
      <sz val="11.0"/>
      <color rgb="FF222222"/>
      <name val="Arial"/>
    </font>
    <font>
      <color rgb="FF333333"/>
      <name val="Lato"/>
    </font>
    <font>
      <color rgb="FF000000"/>
      <name val="Trebuchet MS"/>
    </font>
  </fonts>
  <fills count="10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D6DCE4"/>
        <bgColor rgb="FFD6DCE4"/>
      </patternFill>
    </fill>
    <fill>
      <patternFill patternType="solid">
        <fgColor rgb="FFC0C0C0"/>
        <bgColor rgb="FFC0C0C0"/>
      </patternFill>
    </fill>
    <fill>
      <patternFill patternType="solid">
        <fgColor rgb="FFFFFF99"/>
        <bgColor rgb="FFFFFF99"/>
      </patternFill>
    </fill>
    <fill>
      <patternFill patternType="solid">
        <fgColor rgb="FFFFCC00"/>
        <bgColor rgb="FFFFCC00"/>
      </patternFill>
    </fill>
    <fill>
      <patternFill patternType="solid">
        <fgColor rgb="FFCCFFCC"/>
        <bgColor rgb="FFCCFFCC"/>
      </patternFill>
    </fill>
    <fill>
      <patternFill patternType="solid">
        <fgColor rgb="FFFFFFFF"/>
        <bgColor rgb="FFFFFFFF"/>
      </patternFill>
    </fill>
    <fill>
      <patternFill patternType="solid">
        <fgColor rgb="FFF5F5F5"/>
        <bgColor rgb="FFF5F5F5"/>
      </patternFill>
    </fill>
  </fills>
  <borders count="16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/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55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shrinkToFit="0" vertical="bottom" wrapText="0"/>
    </xf>
    <xf borderId="0" fillId="0" fontId="2" numFmtId="0" xfId="0" applyAlignment="1" applyFont="1">
      <alignment horizontal="center" readingOrder="0" shrinkToFit="0" vertical="bottom" wrapText="0"/>
    </xf>
    <xf borderId="1" fillId="0" fontId="2" numFmtId="0" xfId="0" applyAlignment="1" applyBorder="1" applyFont="1">
      <alignment horizontal="center" readingOrder="0" shrinkToFit="0" vertical="center" wrapText="0"/>
    </xf>
    <xf borderId="2" fillId="0" fontId="3" numFmtId="0" xfId="0" applyBorder="1" applyFont="1"/>
    <xf borderId="3" fillId="0" fontId="3" numFmtId="0" xfId="0" applyBorder="1" applyFont="1"/>
    <xf borderId="4" fillId="0" fontId="3" numFmtId="0" xfId="0" applyBorder="1" applyFont="1"/>
    <xf borderId="5" fillId="0" fontId="3" numFmtId="0" xfId="0" applyBorder="1" applyFont="1"/>
    <xf borderId="6" fillId="0" fontId="3" numFmtId="0" xfId="0" applyBorder="1" applyFont="1"/>
    <xf borderId="0" fillId="0" fontId="4" numFmtId="0" xfId="0" applyAlignment="1" applyFont="1">
      <alignment horizontal="center" readingOrder="0" shrinkToFit="0" wrapText="0"/>
    </xf>
    <xf borderId="7" fillId="0" fontId="4" numFmtId="0" xfId="0" applyAlignment="1" applyBorder="1" applyFont="1">
      <alignment horizontal="center" readingOrder="0" shrinkToFit="0" vertical="center" wrapText="0"/>
    </xf>
    <xf borderId="7" fillId="0" fontId="5" numFmtId="0" xfId="0" applyAlignment="1" applyBorder="1" applyFont="1">
      <alignment horizontal="center" readingOrder="0" shrinkToFit="0" vertical="center" wrapText="0"/>
    </xf>
    <xf borderId="7" fillId="2" fontId="6" numFmtId="0" xfId="0" applyAlignment="1" applyBorder="1" applyFill="1" applyFont="1">
      <alignment horizontal="center" readingOrder="0" shrinkToFit="0" vertical="center" wrapText="0"/>
    </xf>
    <xf borderId="8" fillId="2" fontId="6" numFmtId="0" xfId="0" applyAlignment="1" applyBorder="1" applyFont="1">
      <alignment horizontal="center" readingOrder="0" shrinkToFit="0" wrapText="0"/>
    </xf>
    <xf borderId="9" fillId="0" fontId="3" numFmtId="0" xfId="0" applyBorder="1" applyFont="1"/>
    <xf borderId="10" fillId="0" fontId="3" numFmtId="0" xfId="0" applyBorder="1" applyFont="1"/>
    <xf borderId="11" fillId="2" fontId="6" numFmtId="0" xfId="0" applyAlignment="1" applyBorder="1" applyFont="1">
      <alignment horizontal="center" readingOrder="0" shrinkToFit="0" wrapText="0"/>
    </xf>
    <xf borderId="12" fillId="0" fontId="1" numFmtId="0" xfId="0" applyAlignment="1" applyBorder="1" applyFont="1">
      <alignment horizontal="center" readingOrder="0" vertical="center"/>
    </xf>
    <xf borderId="11" fillId="0" fontId="1" numFmtId="0" xfId="0" applyAlignment="1" applyBorder="1" applyFont="1">
      <alignment readingOrder="0" shrinkToFit="0" vertical="bottom" wrapText="0"/>
    </xf>
    <xf borderId="11" fillId="0" fontId="1" numFmtId="0" xfId="0" applyAlignment="1" applyBorder="1" applyFont="1">
      <alignment horizontal="center" readingOrder="0" shrinkToFit="0" vertical="bottom" wrapText="0"/>
    </xf>
    <xf borderId="7" fillId="0" fontId="1" numFmtId="0" xfId="0" applyAlignment="1" applyBorder="1" applyFont="1">
      <alignment horizontal="left" readingOrder="0" shrinkToFit="0" wrapText="0"/>
    </xf>
    <xf borderId="11" fillId="0" fontId="1" numFmtId="164" xfId="0" applyAlignment="1" applyBorder="1" applyFont="1" applyNumberFormat="1">
      <alignment horizontal="right" readingOrder="0" shrinkToFit="0" vertical="bottom" wrapText="0"/>
    </xf>
    <xf borderId="8" fillId="0" fontId="1" numFmtId="0" xfId="0" applyAlignment="1" applyBorder="1" applyFont="1">
      <alignment horizontal="center" readingOrder="0" shrinkToFit="0" vertical="bottom" wrapText="0"/>
    </xf>
    <xf borderId="12" fillId="0" fontId="3" numFmtId="0" xfId="0" applyBorder="1" applyFont="1"/>
    <xf borderId="7" fillId="0" fontId="1" numFmtId="0" xfId="0" applyAlignment="1" applyBorder="1" applyFont="1">
      <alignment readingOrder="0" shrinkToFit="0" vertical="bottom" wrapText="0"/>
    </xf>
    <xf borderId="8" fillId="0" fontId="1" numFmtId="0" xfId="0" applyAlignment="1" applyBorder="1" applyFont="1">
      <alignment horizontal="center" shrinkToFit="0" vertical="bottom" wrapText="0"/>
    </xf>
    <xf borderId="13" fillId="0" fontId="3" numFmtId="0" xfId="0" applyBorder="1" applyFont="1"/>
    <xf borderId="7" fillId="0" fontId="1" numFmtId="0" xfId="0" applyAlignment="1" applyBorder="1" applyFont="1">
      <alignment shrinkToFit="0" vertical="bottom" wrapText="0"/>
    </xf>
    <xf borderId="8" fillId="3" fontId="6" numFmtId="0" xfId="0" applyAlignment="1" applyBorder="1" applyFill="1" applyFont="1">
      <alignment horizontal="center" readingOrder="0" shrinkToFit="0" vertical="bottom" wrapText="0"/>
    </xf>
    <xf borderId="11" fillId="3" fontId="1" numFmtId="164" xfId="0" applyAlignment="1" applyBorder="1" applyFont="1" applyNumberFormat="1">
      <alignment horizontal="right" readingOrder="0" shrinkToFit="0" vertical="bottom" wrapText="0"/>
    </xf>
    <xf borderId="3" fillId="0" fontId="1" numFmtId="0" xfId="0" applyAlignment="1" applyBorder="1" applyFont="1">
      <alignment horizontal="center" readingOrder="0" vertical="center"/>
    </xf>
    <xf borderId="7" fillId="0" fontId="1" numFmtId="0" xfId="0" applyAlignment="1" applyBorder="1" applyFont="1">
      <alignment horizontal="center" readingOrder="0" shrinkToFit="0" wrapText="0"/>
    </xf>
    <xf borderId="7" fillId="0" fontId="1" numFmtId="0" xfId="0" applyAlignment="1" applyBorder="1" applyFont="1">
      <alignment horizontal="center" readingOrder="0" vertical="center"/>
    </xf>
    <xf borderId="7" fillId="0" fontId="1" numFmtId="0" xfId="0" applyAlignment="1" applyBorder="1" applyFont="1">
      <alignment horizontal="center" readingOrder="0" shrinkToFit="0" vertical="bottom" wrapText="0"/>
    </xf>
    <xf borderId="7" fillId="0" fontId="1" numFmtId="0" xfId="0" applyAlignment="1" applyBorder="1" applyFont="1">
      <alignment horizontal="center" readingOrder="0" shrinkToFit="0" vertical="center" wrapText="0"/>
    </xf>
    <xf borderId="0" fillId="0" fontId="1" numFmtId="0" xfId="0" applyAlignment="1" applyFont="1">
      <alignment horizontal="center" shrinkToFit="0" vertical="bottom" wrapText="0"/>
    </xf>
    <xf borderId="8" fillId="0" fontId="6" numFmtId="0" xfId="0" applyAlignment="1" applyBorder="1" applyFont="1">
      <alignment horizontal="left" readingOrder="0" shrinkToFit="0" wrapText="0"/>
    </xf>
    <xf borderId="11" fillId="0" fontId="6" numFmtId="164" xfId="0" applyAlignment="1" applyBorder="1" applyFont="1" applyNumberFormat="1">
      <alignment horizontal="right" readingOrder="0" shrinkToFit="0" wrapText="0"/>
    </xf>
    <xf borderId="4" fillId="0" fontId="7" numFmtId="0" xfId="0" applyAlignment="1" applyBorder="1" applyFont="1">
      <alignment horizontal="center" readingOrder="0" shrinkToFit="0" wrapText="0"/>
    </xf>
    <xf borderId="10" fillId="0" fontId="7" numFmtId="164" xfId="0" applyAlignment="1" applyBorder="1" applyFont="1" applyNumberFormat="1">
      <alignment horizontal="right" readingOrder="0" shrinkToFit="0" wrapText="0"/>
    </xf>
    <xf borderId="0" fillId="0" fontId="8" numFmtId="0" xfId="0" applyAlignment="1" applyFont="1">
      <alignment horizontal="center" shrinkToFit="0" vertical="center" wrapText="0"/>
    </xf>
    <xf borderId="8" fillId="4" fontId="8" numFmtId="0" xfId="0" applyAlignment="1" applyBorder="1" applyFill="1" applyFont="1">
      <alignment horizontal="center" readingOrder="0" shrinkToFit="0" vertical="center" wrapText="1"/>
    </xf>
    <xf borderId="14" fillId="0" fontId="3" numFmtId="0" xfId="0" applyBorder="1" applyFont="1"/>
    <xf borderId="11" fillId="5" fontId="9" numFmtId="0" xfId="0" applyAlignment="1" applyBorder="1" applyFill="1" applyFont="1">
      <alignment horizontal="center" shrinkToFit="0" vertical="center" wrapText="1"/>
    </xf>
    <xf borderId="11" fillId="0" fontId="10" numFmtId="0" xfId="0" applyAlignment="1" applyBorder="1" applyFont="1">
      <alignment horizontal="center" shrinkToFit="0" vertical="center" wrapText="1"/>
    </xf>
    <xf borderId="11" fillId="0" fontId="10" numFmtId="0" xfId="0" applyAlignment="1" applyBorder="1" applyFont="1">
      <alignment horizontal="center" readingOrder="0" shrinkToFit="0" vertical="center" wrapText="1"/>
    </xf>
    <xf borderId="11" fillId="6" fontId="11" numFmtId="0" xfId="0" applyAlignment="1" applyBorder="1" applyFill="1" applyFont="1">
      <alignment horizontal="center" shrinkToFit="0" vertical="center" wrapText="1"/>
    </xf>
    <xf borderId="15" fillId="7" fontId="9" numFmtId="0" xfId="0" applyAlignment="1" applyBorder="1" applyFill="1" applyFont="1">
      <alignment horizontal="center" shrinkToFit="0" vertical="center" wrapText="1"/>
    </xf>
    <xf borderId="11" fillId="4" fontId="10" numFmtId="0" xfId="0" applyAlignment="1" applyBorder="1" applyFont="1">
      <alignment horizontal="center" shrinkToFit="0" vertical="center" wrapText="1"/>
    </xf>
    <xf borderId="0" fillId="0" fontId="12" numFmtId="0" xfId="0" applyAlignment="1" applyFont="1">
      <alignment horizontal="center" shrinkToFit="0" vertical="center" wrapText="0"/>
    </xf>
    <xf borderId="11" fillId="5" fontId="9" numFmtId="0" xfId="0" applyAlignment="1" applyBorder="1" applyFont="1">
      <alignment horizontal="center" shrinkToFit="0" vertical="center" wrapText="0"/>
    </xf>
    <xf borderId="11" fillId="0" fontId="13" numFmtId="0" xfId="0" applyAlignment="1" applyBorder="1" applyFont="1">
      <alignment horizontal="center" readingOrder="0" shrinkToFit="0" vertical="center" wrapText="1"/>
    </xf>
    <xf borderId="11" fillId="0" fontId="14" numFmtId="0" xfId="0" applyAlignment="1" applyBorder="1" applyFont="1">
      <alignment horizontal="center" readingOrder="0" shrinkToFit="0" vertical="center" wrapText="1"/>
    </xf>
    <xf borderId="11" fillId="0" fontId="13" numFmtId="3" xfId="0" applyAlignment="1" applyBorder="1" applyFont="1" applyNumberFormat="1">
      <alignment horizontal="center" shrinkToFit="0" vertical="center" wrapText="1"/>
    </xf>
    <xf borderId="11" fillId="0" fontId="13" numFmtId="2" xfId="0" applyAlignment="1" applyBorder="1" applyFont="1" applyNumberFormat="1">
      <alignment horizontal="center" shrinkToFit="0" vertical="center" wrapText="1"/>
    </xf>
    <xf borderId="11" fillId="0" fontId="13" numFmtId="3" xfId="0" applyAlignment="1" applyBorder="1" applyFont="1" applyNumberFormat="1">
      <alignment horizontal="center" readingOrder="0" shrinkToFit="0" vertical="center" wrapText="1"/>
    </xf>
    <xf borderId="11" fillId="0" fontId="15" numFmtId="0" xfId="0" applyAlignment="1" applyBorder="1" applyFont="1">
      <alignment horizontal="center" readingOrder="0" shrinkToFit="0" vertical="center" wrapText="1"/>
    </xf>
    <xf borderId="11" fillId="0" fontId="16" numFmtId="0" xfId="0" applyAlignment="1" applyBorder="1" applyFont="1">
      <alignment horizontal="center" readingOrder="0" shrinkToFit="0" vertical="center" wrapText="1"/>
    </xf>
    <xf borderId="11" fillId="0" fontId="17" numFmtId="0" xfId="0" applyAlignment="1" applyBorder="1" applyFont="1">
      <alignment shrinkToFit="0" vertical="bottom" wrapText="0"/>
    </xf>
    <xf borderId="11" fillId="0" fontId="13" numFmtId="0" xfId="0" applyAlignment="1" applyBorder="1" applyFont="1">
      <alignment horizontal="left" shrinkToFit="0" vertical="top" wrapText="1"/>
    </xf>
    <xf borderId="6" fillId="0" fontId="13" numFmtId="0" xfId="0" applyAlignment="1" applyBorder="1" applyFont="1">
      <alignment horizontal="center" readingOrder="0" shrinkToFit="0" vertical="center" wrapText="1"/>
    </xf>
    <xf borderId="0" fillId="8" fontId="18" numFmtId="2" xfId="0" applyAlignment="1" applyFill="1" applyFont="1" applyNumberFormat="1">
      <alignment horizontal="center" readingOrder="0" vertical="center"/>
    </xf>
    <xf borderId="11" fillId="8" fontId="18" numFmtId="165" xfId="0" applyAlignment="1" applyBorder="1" applyFont="1" applyNumberFormat="1">
      <alignment horizontal="center" readingOrder="0" vertical="center"/>
    </xf>
    <xf borderId="11" fillId="0" fontId="13" numFmtId="165" xfId="0" applyAlignment="1" applyBorder="1" applyFont="1" applyNumberFormat="1">
      <alignment horizontal="center" readingOrder="0" shrinkToFit="0" vertical="center" wrapText="1"/>
    </xf>
    <xf borderId="11" fillId="9" fontId="19" numFmtId="0" xfId="0" applyAlignment="1" applyBorder="1" applyFill="1" applyFont="1">
      <alignment horizontal="center" readingOrder="0" shrinkToFit="0" vertical="center" wrapText="1"/>
    </xf>
    <xf borderId="11" fillId="0" fontId="20" numFmtId="0" xfId="0" applyAlignment="1" applyBorder="1" applyFont="1">
      <alignment horizontal="center" readingOrder="0" shrinkToFit="0" vertical="center" wrapText="1"/>
    </xf>
    <xf borderId="12" fillId="0" fontId="13" numFmtId="0" xfId="0" applyAlignment="1" applyBorder="1" applyFont="1">
      <alignment horizontal="center" readingOrder="0" shrinkToFit="0" vertical="center" wrapText="1"/>
    </xf>
    <xf borderId="11" fillId="8" fontId="18" numFmtId="2" xfId="0" applyAlignment="1" applyBorder="1" applyFont="1" applyNumberFormat="1">
      <alignment horizontal="center" readingOrder="0" vertical="center"/>
    </xf>
    <xf borderId="0" fillId="8" fontId="21" numFmtId="165" xfId="0" applyAlignment="1" applyFont="1" applyNumberFormat="1">
      <alignment horizontal="center" readingOrder="0" vertical="center"/>
    </xf>
    <xf borderId="14" fillId="0" fontId="13" numFmtId="0" xfId="0" applyAlignment="1" applyBorder="1" applyFont="1">
      <alignment horizontal="center" readingOrder="0" shrinkToFit="0" vertical="center" wrapText="1"/>
    </xf>
    <xf borderId="11" fillId="8" fontId="21" numFmtId="165" xfId="0" applyAlignment="1" applyBorder="1" applyFont="1" applyNumberFormat="1">
      <alignment horizontal="center" readingOrder="0" vertical="center"/>
    </xf>
    <xf borderId="11" fillId="8" fontId="22" numFmtId="0" xfId="0" applyAlignment="1" applyBorder="1" applyFont="1">
      <alignment horizontal="center" readingOrder="0" shrinkToFit="0" vertical="center" wrapText="1"/>
    </xf>
    <xf borderId="11" fillId="0" fontId="13" numFmtId="165" xfId="0" applyAlignment="1" applyBorder="1" applyFont="1" applyNumberFormat="1">
      <alignment horizontal="center" readingOrder="0" shrinkToFit="0" vertical="center" wrapText="1"/>
    </xf>
    <xf borderId="11" fillId="0" fontId="13" numFmtId="2" xfId="0" applyAlignment="1" applyBorder="1" applyFont="1" applyNumberFormat="1">
      <alignment horizontal="center" readingOrder="0" shrinkToFit="0" vertical="center" wrapText="1"/>
    </xf>
    <xf borderId="11" fillId="8" fontId="23" numFmtId="0" xfId="0" applyAlignment="1" applyBorder="1" applyFont="1">
      <alignment horizontal="center" readingOrder="0" shrinkToFit="0" vertical="center" wrapText="1"/>
    </xf>
    <xf borderId="0" fillId="0" fontId="24" numFmtId="0" xfId="0" applyAlignment="1" applyFont="1">
      <alignment readingOrder="0"/>
    </xf>
    <xf borderId="0" fillId="8" fontId="18" numFmtId="9" xfId="0" applyAlignment="1" applyFont="1" applyNumberFormat="1">
      <alignment horizontal="center" readingOrder="0" vertical="center"/>
    </xf>
    <xf borderId="11" fillId="0" fontId="17" numFmtId="0" xfId="0" applyAlignment="1" applyBorder="1" applyFont="1">
      <alignment horizontal="center" shrinkToFit="0" vertical="center" wrapText="0"/>
    </xf>
    <xf borderId="11" fillId="0" fontId="13" numFmtId="0" xfId="0" applyAlignment="1" applyBorder="1" applyFont="1">
      <alignment horizontal="center" shrinkToFit="0" vertical="center" wrapText="1"/>
    </xf>
    <xf borderId="5" fillId="8" fontId="18" numFmtId="2" xfId="0" applyAlignment="1" applyBorder="1" applyFont="1" applyNumberFormat="1">
      <alignment horizontal="center" readingOrder="0" vertical="center"/>
    </xf>
    <xf borderId="0" fillId="0" fontId="24" numFmtId="0" xfId="0" applyAlignment="1" applyFont="1">
      <alignment horizontal="center" vertical="center"/>
    </xf>
    <xf borderId="0" fillId="0" fontId="13" numFmtId="0" xfId="0" applyAlignment="1" applyFont="1">
      <alignment horizontal="center" readingOrder="0" shrinkToFit="0" vertical="center" wrapText="1"/>
    </xf>
    <xf borderId="0" fillId="0" fontId="25" numFmtId="0" xfId="0" applyAlignment="1" applyFont="1">
      <alignment horizontal="center" readingOrder="0" vertical="center"/>
    </xf>
    <xf borderId="11" fillId="0" fontId="26" numFmtId="0" xfId="0" applyAlignment="1" applyBorder="1" applyFont="1">
      <alignment horizontal="center" readingOrder="0" shrinkToFit="0" vertical="center" wrapText="1"/>
    </xf>
    <xf borderId="11" fillId="5" fontId="27" numFmtId="0" xfId="0" applyAlignment="1" applyBorder="1" applyFont="1">
      <alignment horizontal="center" shrinkToFit="0" wrapText="1"/>
    </xf>
    <xf borderId="14" fillId="0" fontId="28" numFmtId="0" xfId="0" applyAlignment="1" applyBorder="1" applyFont="1">
      <alignment horizontal="center" shrinkToFit="0" wrapText="1"/>
    </xf>
    <xf borderId="14" fillId="6" fontId="29" numFmtId="0" xfId="0" applyAlignment="1" applyBorder="1" applyFont="1">
      <alignment horizontal="center" shrinkToFit="0" wrapText="1"/>
    </xf>
    <xf borderId="14" fillId="7" fontId="30" numFmtId="0" xfId="0" applyAlignment="1" applyBorder="1" applyFont="1">
      <alignment horizontal="center" shrinkToFit="0" wrapText="1"/>
    </xf>
    <xf borderId="14" fillId="4" fontId="28" numFmtId="0" xfId="0" applyAlignment="1" applyBorder="1" applyFont="1">
      <alignment horizontal="center" shrinkToFit="0" wrapText="1"/>
    </xf>
    <xf borderId="14" fillId="0" fontId="28" numFmtId="0" xfId="0" applyAlignment="1" applyBorder="1" applyFont="1">
      <alignment horizontal="center" readingOrder="0" shrinkToFit="0" wrapText="1"/>
    </xf>
    <xf borderId="10" fillId="5" fontId="27" numFmtId="0" xfId="0" applyAlignment="1" applyBorder="1" applyFont="1">
      <alignment horizontal="center"/>
    </xf>
    <xf borderId="6" fillId="0" fontId="31" numFmtId="0" xfId="0" applyAlignment="1" applyBorder="1" applyFont="1">
      <alignment readingOrder="0" vertical="top"/>
    </xf>
    <xf borderId="11" fillId="0" fontId="32" numFmtId="0" xfId="0" applyAlignment="1" applyBorder="1" applyFont="1">
      <alignment readingOrder="0"/>
    </xf>
    <xf borderId="6" fillId="0" fontId="31" numFmtId="0" xfId="0" applyAlignment="1" applyBorder="1" applyFont="1">
      <alignment horizontal="center" readingOrder="0" vertical="top"/>
    </xf>
    <xf borderId="6" fillId="0" fontId="31" numFmtId="2" xfId="0" applyAlignment="1" applyBorder="1" applyFont="1" applyNumberFormat="1">
      <alignment horizontal="center" readingOrder="0" vertical="top"/>
    </xf>
    <xf borderId="6" fillId="0" fontId="31" numFmtId="3" xfId="0" applyAlignment="1" applyBorder="1" applyFont="1" applyNumberFormat="1">
      <alignment horizontal="center" readingOrder="0" vertical="top"/>
    </xf>
    <xf borderId="6" fillId="0" fontId="31" numFmtId="2" xfId="0" applyAlignment="1" applyBorder="1" applyFont="1" applyNumberFormat="1">
      <alignment horizontal="center" vertical="top"/>
    </xf>
    <xf borderId="6" fillId="0" fontId="31" numFmtId="0" xfId="0" applyAlignment="1" applyBorder="1" applyFont="1">
      <alignment readingOrder="0" shrinkToFit="0" vertical="top" wrapText="1"/>
    </xf>
    <xf borderId="6" fillId="0" fontId="33" numFmtId="0" xfId="0" applyAlignment="1" applyBorder="1" applyFont="1">
      <alignment readingOrder="0" vertical="top"/>
    </xf>
    <xf borderId="11" fillId="5" fontId="27" numFmtId="0" xfId="0" applyAlignment="1" applyBorder="1" applyFont="1">
      <alignment horizontal="center" shrinkToFit="0" vertical="center" wrapText="1"/>
    </xf>
    <xf borderId="14" fillId="0" fontId="28" numFmtId="0" xfId="0" applyAlignment="1" applyBorder="1" applyFont="1">
      <alignment horizontal="center" shrinkToFit="0" vertical="center" wrapText="1"/>
    </xf>
    <xf borderId="14" fillId="6" fontId="34" numFmtId="0" xfId="0" applyAlignment="1" applyBorder="1" applyFont="1">
      <alignment horizontal="center" shrinkToFit="0" vertical="center" wrapText="1"/>
    </xf>
    <xf borderId="14" fillId="7" fontId="30" numFmtId="0" xfId="0" applyAlignment="1" applyBorder="1" applyFont="1">
      <alignment horizontal="center" shrinkToFit="0" vertical="center" wrapText="1"/>
    </xf>
    <xf borderId="14" fillId="4" fontId="28" numFmtId="0" xfId="0" applyAlignment="1" applyBorder="1" applyFont="1">
      <alignment horizontal="center" shrinkToFit="0" vertical="center" wrapText="1"/>
    </xf>
    <xf borderId="11" fillId="0" fontId="35" numFmtId="0" xfId="0" applyAlignment="1" applyBorder="1" applyFont="1">
      <alignment horizontal="center" readingOrder="0" shrinkToFit="0" vertical="center" wrapText="1"/>
    </xf>
    <xf borderId="11" fillId="0" fontId="36" numFmtId="0" xfId="0" applyAlignment="1" applyBorder="1" applyFont="1">
      <alignment horizontal="center" shrinkToFit="0" vertical="center" wrapText="1"/>
    </xf>
    <xf borderId="11" fillId="0" fontId="37" numFmtId="0" xfId="0" applyAlignment="1" applyBorder="1" applyFont="1">
      <alignment horizontal="center" shrinkToFit="0" vertical="center" wrapText="1"/>
    </xf>
    <xf borderId="11" fillId="0" fontId="13" numFmtId="166" xfId="0" applyAlignment="1" applyBorder="1" applyFont="1" applyNumberFormat="1">
      <alignment horizontal="center" shrinkToFit="0" vertical="center" wrapText="1"/>
    </xf>
    <xf borderId="10" fillId="5" fontId="27" numFmtId="0" xfId="0" applyAlignment="1" applyBorder="1" applyFont="1">
      <alignment horizontal="center" vertical="center"/>
    </xf>
    <xf borderId="6" fillId="0" fontId="31" numFmtId="0" xfId="0" applyAlignment="1" applyBorder="1" applyFont="1">
      <alignment horizontal="center" readingOrder="0" shrinkToFit="0" vertical="center" wrapText="1"/>
    </xf>
    <xf borderId="6" fillId="0" fontId="31" numFmtId="165" xfId="0" applyAlignment="1" applyBorder="1" applyFont="1" applyNumberFormat="1">
      <alignment horizontal="center" readingOrder="0" shrinkToFit="0" vertical="center" wrapText="1"/>
    </xf>
    <xf borderId="6" fillId="0" fontId="31" numFmtId="167" xfId="0" applyAlignment="1" applyBorder="1" applyFont="1" applyNumberFormat="1">
      <alignment horizontal="center" readingOrder="0" shrinkToFit="0" vertical="center" wrapText="1"/>
    </xf>
    <xf borderId="6" fillId="0" fontId="31" numFmtId="2" xfId="0" applyAlignment="1" applyBorder="1" applyFont="1" applyNumberFormat="1">
      <alignment horizontal="center" shrinkToFit="0" vertical="center" wrapText="1"/>
    </xf>
    <xf borderId="6" fillId="0" fontId="38" numFmtId="0" xfId="0" applyAlignment="1" applyBorder="1" applyFont="1">
      <alignment horizontal="center" readingOrder="0" shrinkToFit="0" vertical="center" wrapText="1"/>
    </xf>
    <xf borderId="11" fillId="0" fontId="24" numFmtId="0" xfId="0" applyAlignment="1" applyBorder="1" applyFont="1">
      <alignment horizontal="center" readingOrder="0" vertical="center"/>
    </xf>
    <xf borderId="11" fillId="0" fontId="24" numFmtId="4" xfId="0" applyAlignment="1" applyBorder="1" applyFont="1" applyNumberFormat="1">
      <alignment horizontal="center" readingOrder="0" vertical="center"/>
    </xf>
    <xf borderId="6" fillId="0" fontId="39" numFmtId="165" xfId="0" applyAlignment="1" applyBorder="1" applyFont="1" applyNumberFormat="1">
      <alignment horizontal="center" readingOrder="0" vertical="center"/>
    </xf>
    <xf borderId="6" fillId="0" fontId="39" numFmtId="167" xfId="0" applyAlignment="1" applyBorder="1" applyFont="1" applyNumberFormat="1">
      <alignment horizontal="center" readingOrder="0" vertical="center"/>
    </xf>
    <xf borderId="6" fillId="0" fontId="39" numFmtId="0" xfId="0" applyAlignment="1" applyBorder="1" applyFont="1">
      <alignment horizontal="center" readingOrder="0" vertical="center"/>
    </xf>
    <xf borderId="10" fillId="8" fontId="27" numFmtId="0" xfId="0" applyAlignment="1" applyBorder="1" applyFont="1">
      <alignment horizontal="center" shrinkToFit="0" wrapText="1"/>
    </xf>
    <xf borderId="6" fillId="8" fontId="28" numFmtId="0" xfId="0" applyAlignment="1" applyBorder="1" applyFont="1">
      <alignment horizontal="center" shrinkToFit="0" wrapText="1"/>
    </xf>
    <xf borderId="6" fillId="8" fontId="40" numFmtId="0" xfId="0" applyAlignment="1" applyBorder="1" applyFont="1">
      <alignment horizontal="center" shrinkToFit="0" wrapText="1"/>
    </xf>
    <xf borderId="6" fillId="8" fontId="30" numFmtId="0" xfId="0" applyAlignment="1" applyBorder="1" applyFont="1">
      <alignment horizontal="center" shrinkToFit="0" wrapText="1"/>
    </xf>
    <xf borderId="6" fillId="8" fontId="28" numFmtId="0" xfId="0" applyAlignment="1" applyBorder="1" applyFont="1">
      <alignment horizontal="center" readingOrder="0" shrinkToFit="0" wrapText="1"/>
    </xf>
    <xf borderId="0" fillId="8" fontId="24" numFmtId="0" xfId="0" applyFont="1"/>
    <xf borderId="6" fillId="0" fontId="31" numFmtId="165" xfId="0" applyAlignment="1" applyBorder="1" applyFont="1" applyNumberFormat="1">
      <alignment horizontal="center" readingOrder="0" vertical="top"/>
    </xf>
    <xf borderId="6" fillId="0" fontId="31" numFmtId="167" xfId="0" applyAlignment="1" applyBorder="1" applyFont="1" applyNumberFormat="1">
      <alignment horizontal="center" readingOrder="0" vertical="top"/>
    </xf>
    <xf borderId="10" fillId="8" fontId="9" numFmtId="0" xfId="0" applyAlignment="1" applyBorder="1" applyFont="1">
      <alignment horizontal="center" shrinkToFit="0" vertical="center" wrapText="1"/>
    </xf>
    <xf borderId="6" fillId="8" fontId="10" numFmtId="0" xfId="0" applyAlignment="1" applyBorder="1" applyFont="1">
      <alignment horizontal="center" shrinkToFit="0" vertical="center" wrapText="1"/>
    </xf>
    <xf borderId="6" fillId="8" fontId="41" numFmtId="0" xfId="0" applyAlignment="1" applyBorder="1" applyFont="1">
      <alignment horizontal="center" shrinkToFit="0" vertical="center" wrapText="1"/>
    </xf>
    <xf borderId="5" fillId="8" fontId="9" numFmtId="0" xfId="0" applyAlignment="1" applyBorder="1" applyFont="1">
      <alignment horizontal="center" shrinkToFit="0" vertical="center" wrapText="1"/>
    </xf>
    <xf borderId="11" fillId="0" fontId="42" numFmtId="0" xfId="0" applyAlignment="1" applyBorder="1" applyFont="1">
      <alignment horizontal="center" readingOrder="0" shrinkToFit="0" vertical="top" wrapText="1"/>
    </xf>
    <xf borderId="11" fillId="0" fontId="13" numFmtId="168" xfId="0" applyAlignment="1" applyBorder="1" applyFont="1" applyNumberFormat="1">
      <alignment horizontal="center" readingOrder="0" shrinkToFit="0" vertical="top" wrapText="1"/>
    </xf>
    <xf borderId="11" fillId="0" fontId="13" numFmtId="2" xfId="0" applyAlignment="1" applyBorder="1" applyFont="1" applyNumberFormat="1">
      <alignment horizontal="center" readingOrder="0" shrinkToFit="0" vertical="top" wrapText="1"/>
    </xf>
    <xf borderId="11" fillId="0" fontId="13" numFmtId="3" xfId="0" applyAlignment="1" applyBorder="1" applyFont="1" applyNumberFormat="1">
      <alignment horizontal="center" readingOrder="0" shrinkToFit="0" vertical="top" wrapText="1"/>
    </xf>
    <xf borderId="11" fillId="0" fontId="13" numFmtId="0" xfId="0" applyAlignment="1" applyBorder="1" applyFont="1">
      <alignment horizontal="center" readingOrder="0" shrinkToFit="0" vertical="top" wrapText="1"/>
    </xf>
    <xf borderId="11" fillId="0" fontId="13" numFmtId="0" xfId="0" applyAlignment="1" applyBorder="1" applyFont="1">
      <alignment horizontal="center" shrinkToFit="0" vertical="top" wrapText="1"/>
    </xf>
    <xf borderId="11" fillId="0" fontId="13" numFmtId="2" xfId="0" applyAlignment="1" applyBorder="1" applyFont="1" applyNumberFormat="1">
      <alignment horizontal="center" shrinkToFit="0" vertical="top" wrapText="1"/>
    </xf>
    <xf borderId="8" fillId="4" fontId="8" numFmtId="0" xfId="0" applyAlignment="1" applyBorder="1" applyFont="1">
      <alignment horizontal="center" shrinkToFit="0" vertical="center" wrapText="1"/>
    </xf>
    <xf borderId="11" fillId="0" fontId="13" numFmtId="165" xfId="0" applyAlignment="1" applyBorder="1" applyFont="1" applyNumberFormat="1">
      <alignment horizontal="center" readingOrder="0" shrinkToFit="0" vertical="top" wrapText="1"/>
    </xf>
    <xf borderId="11" fillId="0" fontId="13" numFmtId="167" xfId="0" applyAlignment="1" applyBorder="1" applyFont="1" applyNumberFormat="1">
      <alignment horizontal="center" readingOrder="0" shrinkToFit="0" vertical="top" wrapText="1"/>
    </xf>
    <xf borderId="0" fillId="0" fontId="43" numFmtId="0" xfId="0" applyAlignment="1" applyFont="1">
      <alignment readingOrder="0"/>
    </xf>
    <xf borderId="11" fillId="0" fontId="13" numFmtId="0" xfId="0" applyAlignment="1" applyBorder="1" applyFont="1">
      <alignment horizontal="left" readingOrder="0" shrinkToFit="0" vertical="top" wrapText="1"/>
    </xf>
    <xf borderId="11" fillId="0" fontId="44" numFmtId="0" xfId="0" applyAlignment="1" applyBorder="1" applyFont="1">
      <alignment readingOrder="0"/>
    </xf>
    <xf borderId="11" fillId="0" fontId="45" numFmtId="0" xfId="0" applyAlignment="1" applyBorder="1" applyFont="1">
      <alignment horizontal="center" readingOrder="0" shrinkToFit="0" vertical="top" wrapText="1"/>
    </xf>
    <xf borderId="11" fillId="0" fontId="13" numFmtId="0" xfId="0" applyAlignment="1" applyBorder="1" applyFont="1">
      <alignment horizontal="center" readingOrder="0" shrinkToFit="0" vertical="top" wrapText="1"/>
    </xf>
    <xf borderId="11" fillId="0" fontId="46" numFmtId="0" xfId="0" applyAlignment="1" applyBorder="1" applyFont="1">
      <alignment horizontal="left" readingOrder="0" shrinkToFit="0" vertical="top" wrapText="1"/>
    </xf>
    <xf borderId="11" fillId="8" fontId="47" numFmtId="0" xfId="0" applyAlignment="1" applyBorder="1" applyFont="1">
      <alignment readingOrder="0" shrinkToFit="0" wrapText="1"/>
    </xf>
    <xf borderId="11" fillId="0" fontId="48" numFmtId="0" xfId="0" applyAlignment="1" applyBorder="1" applyFont="1">
      <alignment horizontal="left" readingOrder="0" shrinkToFit="0" vertical="top" wrapText="1"/>
    </xf>
    <xf borderId="11" fillId="8" fontId="49" numFmtId="0" xfId="0" applyAlignment="1" applyBorder="1" applyFont="1">
      <alignment readingOrder="0" shrinkToFit="0" wrapText="1"/>
    </xf>
    <xf borderId="11" fillId="8" fontId="50" numFmtId="0" xfId="0" applyAlignment="1" applyBorder="1" applyFont="1">
      <alignment horizontal="left" readingOrder="0" shrinkToFit="0" wrapText="1"/>
    </xf>
    <xf borderId="6" fillId="0" fontId="51" numFmtId="0" xfId="0" applyAlignment="1" applyBorder="1" applyFont="1">
      <alignment horizontal="center" readingOrder="0" vertical="top"/>
    </xf>
    <xf borderId="9" fillId="0" fontId="24" numFmtId="0" xfId="0" applyBorder="1" applyFont="1"/>
    <xf borderId="6" fillId="0" fontId="31" numFmtId="0" xfId="0" applyAlignment="1" applyBorder="1" applyFont="1">
      <alignment horizontal="center" vertical="top"/>
    </xf>
    <xf borderId="6" fillId="0" fontId="31" numFmtId="0" xfId="0" applyAlignment="1" applyBorder="1" applyFont="1">
      <alignment vertical="top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8.png"/><Relationship Id="rId3" Type="http://schemas.openxmlformats.org/officeDocument/2006/relationships/image" Target="../media/image3.png"/><Relationship Id="rId4" Type="http://schemas.openxmlformats.org/officeDocument/2006/relationships/image" Target="../media/image2.png"/><Relationship Id="rId5" Type="http://schemas.openxmlformats.org/officeDocument/2006/relationships/image" Target="../media/image7.png"/><Relationship Id="rId6" Type="http://schemas.openxmlformats.org/officeDocument/2006/relationships/image" Target="../media/image9.png"/><Relationship Id="rId7" Type="http://schemas.openxmlformats.org/officeDocument/2006/relationships/image" Target="../media/image4.png"/><Relationship Id="rId8" Type="http://schemas.openxmlformats.org/officeDocument/2006/relationships/image" Target="../media/image5.png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27.png"/><Relationship Id="rId11" Type="http://schemas.openxmlformats.org/officeDocument/2006/relationships/image" Target="../media/image18.png"/><Relationship Id="rId10" Type="http://schemas.openxmlformats.org/officeDocument/2006/relationships/image" Target="../media/image20.png"/><Relationship Id="rId21" Type="http://schemas.openxmlformats.org/officeDocument/2006/relationships/image" Target="../media/image31.png"/><Relationship Id="rId13" Type="http://schemas.openxmlformats.org/officeDocument/2006/relationships/image" Target="../media/image26.png"/><Relationship Id="rId12" Type="http://schemas.openxmlformats.org/officeDocument/2006/relationships/image" Target="../media/image16.png"/><Relationship Id="rId1" Type="http://schemas.openxmlformats.org/officeDocument/2006/relationships/image" Target="../media/image13.png"/><Relationship Id="rId2" Type="http://schemas.openxmlformats.org/officeDocument/2006/relationships/image" Target="../media/image14.png"/><Relationship Id="rId3" Type="http://schemas.openxmlformats.org/officeDocument/2006/relationships/image" Target="../media/image6.png"/><Relationship Id="rId4" Type="http://schemas.openxmlformats.org/officeDocument/2006/relationships/image" Target="../media/image24.png"/><Relationship Id="rId9" Type="http://schemas.openxmlformats.org/officeDocument/2006/relationships/image" Target="../media/image15.png"/><Relationship Id="rId15" Type="http://schemas.openxmlformats.org/officeDocument/2006/relationships/image" Target="../media/image23.png"/><Relationship Id="rId14" Type="http://schemas.openxmlformats.org/officeDocument/2006/relationships/image" Target="../media/image25.png"/><Relationship Id="rId17" Type="http://schemas.openxmlformats.org/officeDocument/2006/relationships/image" Target="../media/image22.png"/><Relationship Id="rId16" Type="http://schemas.openxmlformats.org/officeDocument/2006/relationships/image" Target="../media/image21.png"/><Relationship Id="rId5" Type="http://schemas.openxmlformats.org/officeDocument/2006/relationships/image" Target="../media/image4.png"/><Relationship Id="rId19" Type="http://schemas.openxmlformats.org/officeDocument/2006/relationships/image" Target="../media/image34.png"/><Relationship Id="rId6" Type="http://schemas.openxmlformats.org/officeDocument/2006/relationships/image" Target="../media/image10.png"/><Relationship Id="rId18" Type="http://schemas.openxmlformats.org/officeDocument/2006/relationships/image" Target="../media/image29.png"/><Relationship Id="rId7" Type="http://schemas.openxmlformats.org/officeDocument/2006/relationships/image" Target="../media/image17.png"/><Relationship Id="rId8" Type="http://schemas.openxmlformats.org/officeDocument/2006/relationships/image" Target="../media/image19.png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50.png"/><Relationship Id="rId11" Type="http://schemas.openxmlformats.org/officeDocument/2006/relationships/image" Target="../media/image40.png"/><Relationship Id="rId10" Type="http://schemas.openxmlformats.org/officeDocument/2006/relationships/image" Target="../media/image42.png"/><Relationship Id="rId13" Type="http://schemas.openxmlformats.org/officeDocument/2006/relationships/image" Target="../media/image44.png"/><Relationship Id="rId12" Type="http://schemas.openxmlformats.org/officeDocument/2006/relationships/image" Target="../media/image39.png"/><Relationship Id="rId1" Type="http://schemas.openxmlformats.org/officeDocument/2006/relationships/image" Target="../media/image35.png"/><Relationship Id="rId2" Type="http://schemas.openxmlformats.org/officeDocument/2006/relationships/image" Target="../media/image30.png"/><Relationship Id="rId3" Type="http://schemas.openxmlformats.org/officeDocument/2006/relationships/image" Target="../media/image28.png"/><Relationship Id="rId4" Type="http://schemas.openxmlformats.org/officeDocument/2006/relationships/image" Target="../media/image33.png"/><Relationship Id="rId9" Type="http://schemas.openxmlformats.org/officeDocument/2006/relationships/image" Target="../media/image37.png"/><Relationship Id="rId15" Type="http://schemas.openxmlformats.org/officeDocument/2006/relationships/image" Target="../media/image48.png"/><Relationship Id="rId14" Type="http://schemas.openxmlformats.org/officeDocument/2006/relationships/image" Target="../media/image1.png"/><Relationship Id="rId17" Type="http://schemas.openxmlformats.org/officeDocument/2006/relationships/image" Target="../media/image46.jpg"/><Relationship Id="rId16" Type="http://schemas.openxmlformats.org/officeDocument/2006/relationships/image" Target="../media/image49.jpg"/><Relationship Id="rId5" Type="http://schemas.openxmlformats.org/officeDocument/2006/relationships/image" Target="../media/image43.png"/><Relationship Id="rId19" Type="http://schemas.openxmlformats.org/officeDocument/2006/relationships/image" Target="../media/image45.jpg"/><Relationship Id="rId6" Type="http://schemas.openxmlformats.org/officeDocument/2006/relationships/image" Target="../media/image41.png"/><Relationship Id="rId18" Type="http://schemas.openxmlformats.org/officeDocument/2006/relationships/image" Target="../media/image47.jpg"/><Relationship Id="rId7" Type="http://schemas.openxmlformats.org/officeDocument/2006/relationships/image" Target="../media/image38.png"/><Relationship Id="rId8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5</xdr:row>
      <xdr:rowOff>0</xdr:rowOff>
    </xdr:from>
    <xdr:ext cx="1171575" cy="638175"/>
    <xdr:pic>
      <xdr:nvPicPr>
        <xdr:cNvPr id="0" name="image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904875" cy="638175"/>
    <xdr:pic>
      <xdr:nvPicPr>
        <xdr:cNvPr id="0" name="image8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638175" cy="638175"/>
    <xdr:pic>
      <xdr:nvPicPr>
        <xdr:cNvPr id="0" name="image3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904875" cy="638175"/>
    <xdr:pic>
      <xdr:nvPicPr>
        <xdr:cNvPr id="0" name="image11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638175" cy="638175"/>
    <xdr:pic>
      <xdr:nvPicPr>
        <xdr:cNvPr id="0" name="image2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904875" cy="638175"/>
    <xdr:pic>
      <xdr:nvPicPr>
        <xdr:cNvPr id="0" name="image12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1171575" cy="638175"/>
    <xdr:pic>
      <xdr:nvPicPr>
        <xdr:cNvPr id="0" name="image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904875" cy="638175"/>
    <xdr:pic>
      <xdr:nvPicPr>
        <xdr:cNvPr id="0" name="image7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628650" cy="628650"/>
    <xdr:pic>
      <xdr:nvPicPr>
        <xdr:cNvPr id="0" name="image3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885825" cy="628650"/>
    <xdr:pic>
      <xdr:nvPicPr>
        <xdr:cNvPr id="0" name="image7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628650" cy="628650"/>
    <xdr:pic>
      <xdr:nvPicPr>
        <xdr:cNvPr id="0" name="image2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885825" cy="628650"/>
    <xdr:pic>
      <xdr:nvPicPr>
        <xdr:cNvPr id="0" name="image7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962025" cy="523875"/>
    <xdr:pic>
      <xdr:nvPicPr>
        <xdr:cNvPr id="0" name="image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1266825" cy="523875"/>
    <xdr:pic>
      <xdr:nvPicPr>
        <xdr:cNvPr id="0" name="image9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1457325" cy="171450"/>
    <xdr:pic>
      <xdr:nvPicPr>
        <xdr:cNvPr id="0" name="image4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238250" cy="514350"/>
    <xdr:pic>
      <xdr:nvPicPr>
        <xdr:cNvPr id="0" name="image9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1457325" cy="200025"/>
    <xdr:pic>
      <xdr:nvPicPr>
        <xdr:cNvPr id="0" name="image5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1152525" cy="476250"/>
    <xdr:pic>
      <xdr:nvPicPr>
        <xdr:cNvPr id="0" name="image9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8</xdr:row>
      <xdr:rowOff>0</xdr:rowOff>
    </xdr:from>
    <xdr:ext cx="1457325" cy="361950"/>
    <xdr:pic>
      <xdr:nvPicPr>
        <xdr:cNvPr id="0" name="image13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2190750" cy="590550"/>
    <xdr:pic>
      <xdr:nvPicPr>
        <xdr:cNvPr id="0" name="image14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1457325" cy="266700"/>
    <xdr:pic>
      <xdr:nvPicPr>
        <xdr:cNvPr id="0" name="image6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495300" cy="495300"/>
    <xdr:pic>
      <xdr:nvPicPr>
        <xdr:cNvPr id="0" name="image24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1457325" cy="171450"/>
    <xdr:pic>
      <xdr:nvPicPr>
        <xdr:cNvPr id="0" name="image4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590550" cy="590550"/>
    <xdr:pic>
      <xdr:nvPicPr>
        <xdr:cNvPr id="0" name="image24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1447800" cy="628650"/>
    <xdr:pic>
      <xdr:nvPicPr>
        <xdr:cNvPr id="0" name="image10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628650" cy="628650"/>
    <xdr:pic>
      <xdr:nvPicPr>
        <xdr:cNvPr id="0" name="image24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1457325" cy="533400"/>
    <xdr:pic>
      <xdr:nvPicPr>
        <xdr:cNvPr id="0" name="image17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1533525" cy="581025"/>
    <xdr:pic>
      <xdr:nvPicPr>
        <xdr:cNvPr id="0" name="image19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1457325" cy="333375"/>
    <xdr:pic>
      <xdr:nvPicPr>
        <xdr:cNvPr id="0" name="image15.pn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1533525" cy="581025"/>
    <xdr:pic>
      <xdr:nvPicPr>
        <xdr:cNvPr id="0" name="image19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1457325" cy="533400"/>
    <xdr:pic>
      <xdr:nvPicPr>
        <xdr:cNvPr id="0" name="image17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857250" cy="857250"/>
    <xdr:pic>
      <xdr:nvPicPr>
        <xdr:cNvPr id="0" name="image20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1457325" cy="485775"/>
    <xdr:pic>
      <xdr:nvPicPr>
        <xdr:cNvPr id="0" name="image18.png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876300" cy="876300"/>
    <xdr:pic>
      <xdr:nvPicPr>
        <xdr:cNvPr id="0" name="image20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885825" cy="885825"/>
    <xdr:pic>
      <xdr:nvPicPr>
        <xdr:cNvPr id="0" name="image16.png" title="Imagen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885825" cy="885825"/>
    <xdr:pic>
      <xdr:nvPicPr>
        <xdr:cNvPr id="0" name="image20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1457325" cy="533400"/>
    <xdr:pic>
      <xdr:nvPicPr>
        <xdr:cNvPr id="0" name="image17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971550" cy="1181100"/>
    <xdr:pic>
      <xdr:nvPicPr>
        <xdr:cNvPr id="0" name="image26.png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1457325" cy="638175"/>
    <xdr:pic>
      <xdr:nvPicPr>
        <xdr:cNvPr id="0" name="image25.png" title="Imagen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1009650" cy="1228725"/>
    <xdr:pic>
      <xdr:nvPicPr>
        <xdr:cNvPr id="0" name="image26.png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1457325" cy="533400"/>
    <xdr:pic>
      <xdr:nvPicPr>
        <xdr:cNvPr id="0" name="image17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1028700" cy="1028700"/>
    <xdr:pic>
      <xdr:nvPicPr>
        <xdr:cNvPr id="0" name="image23.png" title="Imagen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1457325" cy="533400"/>
    <xdr:pic>
      <xdr:nvPicPr>
        <xdr:cNvPr id="0" name="image21.png" title="Imagen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1076325" cy="1076325"/>
    <xdr:pic>
      <xdr:nvPicPr>
        <xdr:cNvPr id="0" name="image23.png" title="Imagen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1457325" cy="638175"/>
    <xdr:pic>
      <xdr:nvPicPr>
        <xdr:cNvPr id="0" name="image25.png" title="Imagen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1047750" cy="1047750"/>
    <xdr:pic>
      <xdr:nvPicPr>
        <xdr:cNvPr id="0" name="image23.png" title="Imagen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1104900" cy="619125"/>
    <xdr:pic>
      <xdr:nvPicPr>
        <xdr:cNvPr id="0" name="image22.png" title="Imagen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1104900" cy="619125"/>
    <xdr:pic>
      <xdr:nvPicPr>
        <xdr:cNvPr id="0" name="image22.png" title="Imagen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1085850" cy="609600"/>
    <xdr:pic>
      <xdr:nvPicPr>
        <xdr:cNvPr id="0" name="image29.png" title="Imagen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619125" cy="609600"/>
    <xdr:pic>
      <xdr:nvPicPr>
        <xdr:cNvPr id="0" name="image34.png" title="Imagen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</xdr:row>
      <xdr:rowOff>0</xdr:rowOff>
    </xdr:from>
    <xdr:ext cx="1457325" cy="342900"/>
    <xdr:pic>
      <xdr:nvPicPr>
        <xdr:cNvPr id="0" name="image27.png" title="Imagen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2181225" cy="514350"/>
    <xdr:pic>
      <xdr:nvPicPr>
        <xdr:cNvPr id="0" name="image27.png" title="Imagen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971550" cy="733425"/>
    <xdr:pic>
      <xdr:nvPicPr>
        <xdr:cNvPr id="0" name="image31.png" title="Imagen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971550" cy="733425"/>
    <xdr:pic>
      <xdr:nvPicPr>
        <xdr:cNvPr id="0" name="image31.png" title="Imagen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6</xdr:row>
      <xdr:rowOff>0</xdr:rowOff>
    </xdr:from>
    <xdr:ext cx="752475" cy="638175"/>
    <xdr:pic>
      <xdr:nvPicPr>
        <xdr:cNvPr id="0" name="image35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752475" cy="638175"/>
    <xdr:pic>
      <xdr:nvPicPr>
        <xdr:cNvPr id="0" name="image35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638175" cy="638175"/>
    <xdr:pic>
      <xdr:nvPicPr>
        <xdr:cNvPr id="0" name="image30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638175" cy="638175"/>
    <xdr:pic>
      <xdr:nvPicPr>
        <xdr:cNvPr id="0" name="image32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828675" cy="638175"/>
    <xdr:pic>
      <xdr:nvPicPr>
        <xdr:cNvPr id="0" name="image2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828675" cy="638175"/>
    <xdr:pic>
      <xdr:nvPicPr>
        <xdr:cNvPr id="0" name="image2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1552575" cy="390525"/>
    <xdr:pic>
      <xdr:nvPicPr>
        <xdr:cNvPr id="0" name="image33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542925" cy="733425"/>
    <xdr:pic>
      <xdr:nvPicPr>
        <xdr:cNvPr id="0" name="image43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1533525" cy="752475"/>
    <xdr:pic>
      <xdr:nvPicPr>
        <xdr:cNvPr id="0" name="image41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819150" cy="752475"/>
    <xdr:pic>
      <xdr:nvPicPr>
        <xdr:cNvPr id="0" name="image38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1543050" cy="752475"/>
    <xdr:pic>
      <xdr:nvPicPr>
        <xdr:cNvPr id="0" name="image41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1123950" cy="847725"/>
    <xdr:pic>
      <xdr:nvPicPr>
        <xdr:cNvPr id="0" name="image36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1543050" cy="361950"/>
    <xdr:pic>
      <xdr:nvPicPr>
        <xdr:cNvPr id="0" name="image37.pn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619125" cy="619125"/>
    <xdr:pic>
      <xdr:nvPicPr>
        <xdr:cNvPr id="0" name="image42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1552575" cy="238125"/>
    <xdr:pic>
      <xdr:nvPicPr>
        <xdr:cNvPr id="0" name="image40.png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704850" cy="704850"/>
    <xdr:pic>
      <xdr:nvPicPr>
        <xdr:cNvPr id="0" name="image42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1238250" cy="742950"/>
    <xdr:pic>
      <xdr:nvPicPr>
        <xdr:cNvPr id="0" name="image39.png" title="Imagen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742950" cy="742950"/>
    <xdr:pic>
      <xdr:nvPicPr>
        <xdr:cNvPr id="0" name="image42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1552575" cy="238125"/>
    <xdr:pic>
      <xdr:nvPicPr>
        <xdr:cNvPr id="0" name="image40.png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438150" cy="781050"/>
    <xdr:pic>
      <xdr:nvPicPr>
        <xdr:cNvPr id="0" name="image44.png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1133475" cy="619125"/>
    <xdr:pic>
      <xdr:nvPicPr>
        <xdr:cNvPr id="0" name="image1.png" title="Imagen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342900" cy="619125"/>
    <xdr:pic>
      <xdr:nvPicPr>
        <xdr:cNvPr id="0" name="image44.png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</xdr:row>
      <xdr:rowOff>0</xdr:rowOff>
    </xdr:from>
    <xdr:ext cx="1257300" cy="619125"/>
    <xdr:pic>
      <xdr:nvPicPr>
        <xdr:cNvPr id="0" name="image41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342900" cy="619125"/>
    <xdr:pic>
      <xdr:nvPicPr>
        <xdr:cNvPr id="0" name="image44.png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</xdr:row>
      <xdr:rowOff>0</xdr:rowOff>
    </xdr:from>
    <xdr:ext cx="609600" cy="514350"/>
    <xdr:pic>
      <xdr:nvPicPr>
        <xdr:cNvPr id="0" name="image35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609600" cy="514350"/>
    <xdr:pic>
      <xdr:nvPicPr>
        <xdr:cNvPr id="0" name="image35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647700" cy="647700"/>
    <xdr:pic>
      <xdr:nvPicPr>
        <xdr:cNvPr id="0" name="image30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647700" cy="647700"/>
    <xdr:pic>
      <xdr:nvPicPr>
        <xdr:cNvPr id="0" name="image30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838200" cy="647700"/>
    <xdr:pic>
      <xdr:nvPicPr>
        <xdr:cNvPr id="0" name="image2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838200" cy="647700"/>
    <xdr:pic>
      <xdr:nvPicPr>
        <xdr:cNvPr id="0" name="image2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676275" cy="676275"/>
    <xdr:pic>
      <xdr:nvPicPr>
        <xdr:cNvPr id="0" name="image4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1285875" cy="676275"/>
    <xdr:pic>
      <xdr:nvPicPr>
        <xdr:cNvPr id="0" name="image49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1371600" cy="771525"/>
    <xdr:pic>
      <xdr:nvPicPr>
        <xdr:cNvPr id="0" name="image46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1028700" cy="771525"/>
    <xdr:pic>
      <xdr:nvPicPr>
        <xdr:cNvPr id="0" name="image47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1552575" cy="552450"/>
    <xdr:pic>
      <xdr:nvPicPr>
        <xdr:cNvPr id="0" name="image45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504825" cy="695325"/>
    <xdr:pic>
      <xdr:nvPicPr>
        <xdr:cNvPr id="0" name="image50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0" Type="http://schemas.openxmlformats.org/officeDocument/2006/relationships/drawing" Target="../drawings/drawing2.xml"/><Relationship Id="rId1" Type="http://schemas.openxmlformats.org/officeDocument/2006/relationships/hyperlink" Target="https://www.alkosto.com/computador-portatil-gamer-predator-16-pulgadas-71vc-intel-core-i7-ram-32gb-disco-ssd-1tb-negro/p/4711474061935" TargetMode="External"/><Relationship Id="rId2" Type="http://schemas.openxmlformats.org/officeDocument/2006/relationships/hyperlink" Target="https://www.ktronix.com/computador-portatil-gamer-predator-16-pulgadas-71vc-intel-core-i7-ram-32gb-disco-ssd-1tb-negro/p/4711474061935" TargetMode="External"/><Relationship Id="rId3" Type="http://schemas.openxmlformats.org/officeDocument/2006/relationships/hyperlink" Target="https://www.alkomprar.com/computador-portatil-gamer-predator-16-pulgadas-71vc-intel-core-i7-ram-32gb-disco-ssd-1tb-negro/p/4711474061935?srsltid=AfmBOoor2Rfh-uFz_AfZj-EBhUEDggoegTjbUKTXbN3tc98t75K644cw" TargetMode="External"/><Relationship Id="rId4" Type="http://schemas.openxmlformats.org/officeDocument/2006/relationships/hyperlink" Target="https://www.alkosto.com/monitor-lg-29-pulgadas-29wq500-fhd-negro/p/8806087960266" TargetMode="External"/><Relationship Id="rId9" Type="http://schemas.openxmlformats.org/officeDocument/2006/relationships/hyperlink" Target="https://www.apcomputadores.com/producto/logitech-combo-teclado-y-mouse-mk345/?srsltid=AfmBOor-kItiZXoOuGQIwZ7ArYR7DxRo5G4xyHPmYKJZPv9-WI08AHbF" TargetMode="External"/><Relationship Id="rId5" Type="http://schemas.openxmlformats.org/officeDocument/2006/relationships/hyperlink" Target="https://www.ktronix.com/monitor-lg-29-pulgadas-29wq500-fhd-negro/p/8806087960266" TargetMode="External"/><Relationship Id="rId6" Type="http://schemas.openxmlformats.org/officeDocument/2006/relationships/hyperlink" Target="https://www.alkomprar.com/monitor-lg-29-pulgadas-29wq500-fhd-negro/p/8806087960266?srsltid=AfmBOooiXMO3VjyU1zU8qLw02TfVHJHwZvjXMxbMkaVig3n5WJi_OtQC" TargetMode="External"/><Relationship Id="rId7" Type="http://schemas.openxmlformats.org/officeDocument/2006/relationships/hyperlink" Target="https://www.alkosto.com/combo-logitech-inalambrico-teclado-mouse-optico-mk345/p/097855117991" TargetMode="External"/><Relationship Id="rId8" Type="http://schemas.openxmlformats.org/officeDocument/2006/relationships/hyperlink" Target="https://www.panamericana.com.co/teclado---mouse-inalambricos-mk345-logitech-497366/p" TargetMode="External"/></Relationships>
</file>

<file path=xl/worksheets/_rels/sheet3.xml.rels><?xml version="1.0" encoding="UTF-8" standalone="yes"?><Relationships xmlns="http://schemas.openxmlformats.org/package/2006/relationships"><Relationship Id="rId11" Type="http://schemas.openxmlformats.org/officeDocument/2006/relationships/hyperlink" Target="https://www.amazon.com/-/es/Microsoft-empresarial-Suscripci%C3%B3n-Aplicaciones-Almacenamiento/dp/B07H5C1X31/ref=sr_1_1?crid=1VQIZN6QDB9Y1&amp;dib=eyJ2IjoiMSJ9.B2HGdc6A0cSF0_nx82xMmvbMxb7aYO7As8q2aqrsDZWLQQTwFxF0kCkv0upbdccqMcPK5ZhQQxt-UFpfucaf6L_8Rfa16fwY4PBEjJRJ09krLmx6SnKFz8QCbttdhrdUVgsXCsoxugug51VQou_8_6IgWRiCIDuC6wMm8ziBkWE4eCDGPKQ65nVL1cs3mTabYPygq1BMuVpjx28_DWHF98IrF-qcPoyQ5KPVsYXBgFg.9Pbcn8eNDtWgvD4hwE4v_eefD50FbxusmrdorNd3mYI&amp;dib_tag=se&amp;keywords=office%2B365%2Bbusiness&amp;qid=1720894610&amp;sprefix=office%2B365%2Caps%2C162&amp;sr=8-1&amp;th=1" TargetMode="External"/><Relationship Id="rId10" Type="http://schemas.openxmlformats.org/officeDocument/2006/relationships/hyperlink" Target="https://www.microsoft.com/es-co/microsoft-365/microsoft-365-enterprise" TargetMode="External"/><Relationship Id="rId13" Type="http://schemas.openxmlformats.org/officeDocument/2006/relationships/hyperlink" Target="https://www.tulicenciaoriginal.com/licencia-windows/licencia-windows-10-pro" TargetMode="External"/><Relationship Id="rId12" Type="http://schemas.openxmlformats.org/officeDocument/2006/relationships/hyperlink" Target="https://www.microsoft.com/es-ar/d/windows-11-home/dg7gmgf0krt0" TargetMode="External"/><Relationship Id="rId1" Type="http://schemas.openxmlformats.org/officeDocument/2006/relationships/hyperlink" Target="https://www.mongodb.com/es/pricing" TargetMode="External"/><Relationship Id="rId2" Type="http://schemas.openxmlformats.org/officeDocument/2006/relationships/hyperlink" Target="https://www.mcafee.com/es-co/antivirus/mcafee-total-protection.html" TargetMode="External"/><Relationship Id="rId3" Type="http://schemas.openxmlformats.org/officeDocument/2006/relationships/hyperlink" Target="https://www.panamericana.com.co/mcafee-total-protection-5-dispositivos-por-un-ano-631702/p?idsku=631702" TargetMode="External"/><Relationship Id="rId4" Type="http://schemas.openxmlformats.org/officeDocument/2006/relationships/hyperlink" Target="https://www.falabella.com.co/falabella-co/product/130304555/Antivirus-McAfee-Total-Proteccion-5-Dispositivos-12-Meses/130304556" TargetMode="External"/><Relationship Id="rId9" Type="http://schemas.openxmlformats.org/officeDocument/2006/relationships/hyperlink" Target="https://runvalli.com/producto/visual-studio-professional-2022-licencia/?srsltid=AfmBOopHZTgp-pnYcBgHJmm9yQYNZTPkYrjWySMyw2j4-ZK6otBnaIzV9jU" TargetMode="External"/><Relationship Id="rId15" Type="http://schemas.openxmlformats.org/officeDocument/2006/relationships/hyperlink" Target="https://github.com/pricing" TargetMode="External"/><Relationship Id="rId14" Type="http://schemas.openxmlformats.org/officeDocument/2006/relationships/hyperlink" Target="https://www.amazon.com/-/es/Fastoe-USB-Windows-instalaci%C3%B3n-actualizaci%C3%B3n/dp/B09C8LJW7M/ref=sr_1_11?dib=eyJ2IjoiMSJ9._1MPUOsQTzvbAEg64_2CZwkaivAqCSisO0B7L22zlweP5HgVNPGZQT-F0gIxXs0KRF8J_3xoY1YdP3Niflc8pbc8xqJhjtINzdGvw5jopG5Wg8bVqdl2A3MHU0RGo4VJTxPm8Ut4VT2AbM8dvnmqjOsOXKuAYnHUcC0n2BV7EviWJTZqyvHnu528QothgfF1ihUFxLpDngp215DOUy7UbLkxPjevsykarNBwW5wQqZ8.AkkWjnNRViyCTKZvl40S4gje0qGLcI8qktaAymeLzdY&amp;dib_tag=se&amp;keywords=windows+10+pro+license&amp;qid=1722108838&amp;sr=8-11" TargetMode="External"/><Relationship Id="rId17" Type="http://schemas.openxmlformats.org/officeDocument/2006/relationships/hyperlink" Target="https://www.visual-paradigm.com/shop/pricelist.jsp" TargetMode="External"/><Relationship Id="rId16" Type="http://schemas.openxmlformats.org/officeDocument/2006/relationships/hyperlink" Target="https://www.adobe.com/co/products/photoshop/plans.html" TargetMode="External"/><Relationship Id="rId5" Type="http://schemas.openxmlformats.org/officeDocument/2006/relationships/hyperlink" Target="https://azure.microsoft.com/es-es/pricing/calculator/" TargetMode="External"/><Relationship Id="rId19" Type="http://schemas.openxmlformats.org/officeDocument/2006/relationships/drawing" Target="../drawings/drawing3.xml"/><Relationship Id="rId6" Type="http://schemas.openxmlformats.org/officeDocument/2006/relationships/hyperlink" Target="https://www.capterra.co/software/151394/azuredesk" TargetMode="External"/><Relationship Id="rId18" Type="http://schemas.openxmlformats.org/officeDocument/2006/relationships/hyperlink" Target="https://balsamiq.com/buy/" TargetMode="External"/><Relationship Id="rId7" Type="http://schemas.openxmlformats.org/officeDocument/2006/relationships/hyperlink" Target="https://www.microsoft.com/es-co/d/visual-studio-professional-2022/DG7GMGF0D3SJ/0002?OCID=AIDcmm6mu07qw1_seo_omc_goo&amp;source=googleshopping" TargetMode="External"/><Relationship Id="rId8" Type="http://schemas.openxmlformats.org/officeDocument/2006/relationships/hyperlink" Target="https://lasus.com.co/es/visual-studio-professional-2022-herramienta-profesional-para-desarrolladores" TargetMode="External"/></Relationships>
</file>

<file path=xl/worksheets/_rels/sheet4.xml.rels><?xml version="1.0" encoding="UTF-8" standalone="yes"?><Relationships xmlns="http://schemas.openxmlformats.org/package/2006/relationships"><Relationship Id="rId20" Type="http://schemas.openxmlformats.org/officeDocument/2006/relationships/drawing" Target="../drawings/drawing4.xml"/><Relationship Id="rId11" Type="http://schemas.openxmlformats.org/officeDocument/2006/relationships/hyperlink" Target="https://www.homecenter.com.co/homecenter-co/product/483082/silla-pc-sport-negra/483082/" TargetMode="External"/><Relationship Id="rId10" Type="http://schemas.openxmlformats.org/officeDocument/2006/relationships/hyperlink" Target="https://unico.com.co/producto/escritorio-gamer-lax/207106" TargetMode="External"/><Relationship Id="rId13" Type="http://schemas.openxmlformats.org/officeDocument/2006/relationships/hyperlink" Target="https://articulo.mercadolibre.com.co/MCO-1131466167-silla-gamer-oficina-de-escritorio-ergonomica-comoda-stark-_JM" TargetMode="External"/><Relationship Id="rId12" Type="http://schemas.openxmlformats.org/officeDocument/2006/relationships/hyperlink" Target="https://www.alkosto.com/silla-oficina-gerencial-tukasa-vicente-ecocuero-negro/p/7700149200523" TargetMode="External"/><Relationship Id="rId1" Type="http://schemas.openxmlformats.org/officeDocument/2006/relationships/hyperlink" Target="https://www.tigo.com.co/internet/planes" TargetMode="External"/><Relationship Id="rId2" Type="http://schemas.openxmlformats.org/officeDocument/2006/relationships/hyperlink" Target="https://www.claro.com.co/personas/servicios/servicios-hogar/internet/" TargetMode="External"/><Relationship Id="rId3" Type="http://schemas.openxmlformats.org/officeDocument/2006/relationships/hyperlink" Target="https://www.movistar.com.co/hogar/planes-internet-hogar" TargetMode="External"/><Relationship Id="rId4" Type="http://schemas.openxmlformats.org/officeDocument/2006/relationships/hyperlink" Target="http://metrocuadrado.com/" TargetMode="External"/><Relationship Id="rId9" Type="http://schemas.openxmlformats.org/officeDocument/2006/relationships/hyperlink" Target="https://www.homecenter.com.co/homecenter-co/product/564820/escritorio-gamer-lax-88x1502x602cm-wengue-neo/564820/?kid=goosho_1161562&amp;shop=googleShopping&amp;gad_source=1&amp;gclid=Cj0KCQjwn9y1BhC2ARIsAG5IY-5bB-f7rKedlitlFsULUJpdafESg8bB49X6OHRNcfj1A8FWbUMjsIkaAq0IEALw_wcB" TargetMode="External"/><Relationship Id="rId15" Type="http://schemas.openxmlformats.org/officeDocument/2006/relationships/hyperlink" Target="https://tiendaonline.claro.com.co/detalle-producto/conectados-vip-po-bupor-movposconectadosvipp" TargetMode="External"/><Relationship Id="rId14" Type="http://schemas.openxmlformats.org/officeDocument/2006/relationships/hyperlink" Target="https://www.tigo.com.co/promo/internet?parametro1=search&amp;parametro2=sem&amp;parametro3=co-home-mkt_search_performance_home_fulltigobta_sem_cpl_bta_categorybrand&amp;gad_source=1&amp;gclid=CjwKCAjw8fu1BhBsEiwAwDrsjJfBdybDYq2zxhSIdqYzgTdewLJYXokK_k4jy8gCpIZmIOD9NKM4DRoCYioQAvD_BwE" TargetMode="External"/><Relationship Id="rId17" Type="http://schemas.openxmlformats.org/officeDocument/2006/relationships/hyperlink" Target="https://www.grupovanti.com/" TargetMode="External"/><Relationship Id="rId16" Type="http://schemas.openxmlformats.org/officeDocument/2006/relationships/hyperlink" Target="https://ofertastelefonia.com/pospago/?utm_source=Google&amp;utm_medium=CPC&amp;utm_campaign=Smart_Pospago&amp;utm_content=Smart_Pospago&amp;utm_term=movistar%20movil&amp;gclid=CjwKCAjw8fu1BhBsEiwAwDrsjGMBeXKeRoVGvwQMKuEh9KVJuYpZ5V4hVqlp4SQM0OxozMr8cBlzUBoCuYkQAvD_BwE" TargetMode="External"/><Relationship Id="rId5" Type="http://schemas.openxmlformats.org/officeDocument/2006/relationships/hyperlink" Target="https://www.metrocuadrado.com/inmueble/arriendo-apartamento-bogota-acacias-usaquen-edif-el-delfin-3-habitaciones-2-banos-1-garajes/4058-M4961019" TargetMode="External"/><Relationship Id="rId19" Type="http://schemas.openxmlformats.org/officeDocument/2006/relationships/hyperlink" Target="https://www.enel.com.co/es.html" TargetMode="External"/><Relationship Id="rId6" Type="http://schemas.openxmlformats.org/officeDocument/2006/relationships/hyperlink" Target="https://apartamento.mercadolibre.com.co/MCO-2582636996-arriendo-apartamento-en-la-calleja-_JM" TargetMode="External"/><Relationship Id="rId18" Type="http://schemas.openxmlformats.org/officeDocument/2006/relationships/hyperlink" Target="https://www.acueducto.com.co/wps/portal/EAB2/Home/inicio/!ut/p/z1/hY5BC4JAEIV_iwevzrRLYt22DoJEshJkewm1TQ11ZV3177fQKdjowRzmzfeGBwJyEEOxtHVhWjUUnd1vIryH_IibCMkZeYbI-S6lMb2QOKFw_QcIe8YfYmjzwoEwPGTkQBHjlDiBrx8JiLpT5acuG0oa1SC0fEotdTBrazfGjNPeRx_XdQ2KapaPuTIqqFRvx0dXsFGTgdzFw9jn-Np2y4l53hvtB_OW/dz/d5/L2dBISEvZ0FBIS9nQSEh/" TargetMode="External"/><Relationship Id="rId7" Type="http://schemas.openxmlformats.org/officeDocument/2006/relationships/hyperlink" Target="https://apartamento.mercadolibre.com.co/MCO-1460992459-apartamento-en-arriendo-cedritos-_JM" TargetMode="External"/><Relationship Id="rId8" Type="http://schemas.openxmlformats.org/officeDocument/2006/relationships/hyperlink" Target="https://www.maderkit.com.co/escritorio-gamer-de-madera-lax/p?gad_source=1&amp;gclid=Cj0KCQjwn9y1BhC2ARIsAG5IY-5aNGTnPd09XHofKWr6VvrOE9J5tc_qMVuaavC1MvwsNWtBeP-p-r4aAiUCEALw_wcB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2" width="23.5"/>
    <col customWidth="1" min="3" max="3" width="6.88"/>
    <col customWidth="1" min="4" max="4" width="25.75"/>
    <col customWidth="1" min="5" max="5" width="23.13"/>
    <col customWidth="1" min="6" max="6" width="15.13"/>
    <col customWidth="1" min="7" max="7" width="8.5"/>
    <col customWidth="1" min="8" max="8" width="22.13"/>
    <col customWidth="1" min="9" max="9" width="18.13"/>
    <col customWidth="1" min="10" max="10" width="23.0"/>
    <col customWidth="1" min="11" max="11" width="17.0"/>
  </cols>
  <sheetData>
    <row r="1">
      <c r="L1" s="1"/>
    </row>
    <row r="2">
      <c r="A2" s="2"/>
      <c r="B2" s="3" t="s">
        <v>0</v>
      </c>
      <c r="C2" s="4"/>
      <c r="D2" s="4"/>
      <c r="E2" s="4"/>
      <c r="F2" s="4"/>
      <c r="G2" s="4"/>
      <c r="H2" s="4"/>
      <c r="I2" s="4"/>
      <c r="J2" s="4"/>
      <c r="K2" s="5"/>
      <c r="L2" s="1"/>
    </row>
    <row r="3">
      <c r="A3" s="1"/>
      <c r="B3" s="6"/>
      <c r="C3" s="7"/>
      <c r="D3" s="7"/>
      <c r="E3" s="7"/>
      <c r="F3" s="7"/>
      <c r="G3" s="7"/>
      <c r="H3" s="7"/>
      <c r="I3" s="7"/>
      <c r="J3" s="7"/>
      <c r="K3" s="8"/>
    </row>
    <row r="4">
      <c r="A4" s="9"/>
      <c r="B4" s="10" t="s">
        <v>1</v>
      </c>
      <c r="C4" s="11" t="s">
        <v>2</v>
      </c>
      <c r="D4" s="12" t="s">
        <v>3</v>
      </c>
      <c r="E4" s="12" t="s">
        <v>4</v>
      </c>
      <c r="F4" s="12" t="s">
        <v>5</v>
      </c>
      <c r="G4" s="12" t="s">
        <v>6</v>
      </c>
      <c r="H4" s="12" t="s">
        <v>7</v>
      </c>
      <c r="I4" s="12" t="s">
        <v>8</v>
      </c>
      <c r="J4" s="13" t="s">
        <v>9</v>
      </c>
      <c r="K4" s="12" t="s">
        <v>10</v>
      </c>
    </row>
    <row r="5">
      <c r="A5" s="9"/>
      <c r="B5" s="14"/>
      <c r="C5" s="14"/>
      <c r="D5" s="15"/>
      <c r="E5" s="14"/>
      <c r="F5" s="14"/>
      <c r="G5" s="14"/>
      <c r="H5" s="14"/>
      <c r="I5" s="14"/>
      <c r="J5" s="16" t="s">
        <v>11</v>
      </c>
      <c r="K5" s="14"/>
    </row>
    <row r="6">
      <c r="A6" s="9"/>
      <c r="B6" s="14"/>
      <c r="C6" s="14"/>
      <c r="D6" s="17" t="s">
        <v>12</v>
      </c>
      <c r="E6" s="18" t="s">
        <v>13</v>
      </c>
      <c r="F6" s="18" t="s">
        <v>14</v>
      </c>
      <c r="G6" s="19">
        <v>3.0</v>
      </c>
      <c r="H6" s="20" t="s">
        <v>15</v>
      </c>
      <c r="I6" s="21">
        <v>6299050.0</v>
      </c>
      <c r="J6" s="22">
        <v>1.0</v>
      </c>
      <c r="K6" s="21">
        <f t="shared" ref="K6:K18" si="1">I6*G6*J6</f>
        <v>18897150</v>
      </c>
    </row>
    <row r="7">
      <c r="A7" s="9"/>
      <c r="B7" s="14"/>
      <c r="C7" s="14"/>
      <c r="D7" s="23"/>
      <c r="E7" s="18" t="s">
        <v>16</v>
      </c>
      <c r="F7" s="18" t="s">
        <v>14</v>
      </c>
      <c r="G7" s="19">
        <v>3.0</v>
      </c>
      <c r="H7" s="20" t="s">
        <v>15</v>
      </c>
      <c r="I7" s="21">
        <v>899900.0</v>
      </c>
      <c r="J7" s="22">
        <v>1.0</v>
      </c>
      <c r="K7" s="21">
        <f t="shared" si="1"/>
        <v>2699700</v>
      </c>
    </row>
    <row r="8">
      <c r="A8" s="9"/>
      <c r="B8" s="14"/>
      <c r="C8" s="14"/>
      <c r="D8" s="23"/>
      <c r="E8" s="18" t="s">
        <v>17</v>
      </c>
      <c r="F8" s="18" t="s">
        <v>14</v>
      </c>
      <c r="G8" s="19">
        <v>3.0</v>
      </c>
      <c r="H8" s="20" t="s">
        <v>15</v>
      </c>
      <c r="I8" s="21">
        <v>129900.0</v>
      </c>
      <c r="J8" s="22">
        <v>1.0</v>
      </c>
      <c r="K8" s="21">
        <f t="shared" si="1"/>
        <v>389700</v>
      </c>
    </row>
    <row r="9">
      <c r="A9" s="9"/>
      <c r="B9" s="14"/>
      <c r="C9" s="14"/>
      <c r="D9" s="23"/>
      <c r="E9" s="18" t="s">
        <v>18</v>
      </c>
      <c r="F9" s="18" t="s">
        <v>19</v>
      </c>
      <c r="G9" s="19">
        <v>3.0</v>
      </c>
      <c r="H9" s="18" t="s">
        <v>20</v>
      </c>
      <c r="I9" s="21">
        <v>273830.0</v>
      </c>
      <c r="J9" s="19">
        <v>11.0</v>
      </c>
      <c r="K9" s="21">
        <f t="shared" si="1"/>
        <v>9036390</v>
      </c>
    </row>
    <row r="10">
      <c r="A10" s="9"/>
      <c r="B10" s="14"/>
      <c r="C10" s="14"/>
      <c r="D10" s="23"/>
      <c r="E10" s="18" t="s">
        <v>21</v>
      </c>
      <c r="F10" s="18" t="s">
        <v>19</v>
      </c>
      <c r="G10" s="19">
        <v>1.0</v>
      </c>
      <c r="H10" s="18" t="s">
        <v>20</v>
      </c>
      <c r="I10" s="21">
        <v>165900.0</v>
      </c>
      <c r="J10" s="19">
        <v>1.0</v>
      </c>
      <c r="K10" s="21">
        <f t="shared" si="1"/>
        <v>165900</v>
      </c>
    </row>
    <row r="11">
      <c r="A11" s="9"/>
      <c r="B11" s="14"/>
      <c r="C11" s="14"/>
      <c r="D11" s="23"/>
      <c r="E11" s="18" t="s">
        <v>22</v>
      </c>
      <c r="F11" s="18" t="s">
        <v>19</v>
      </c>
      <c r="G11" s="19">
        <v>3.0</v>
      </c>
      <c r="H11" s="18" t="s">
        <v>20</v>
      </c>
      <c r="I11" s="21">
        <v>553204.0</v>
      </c>
      <c r="J11" s="22">
        <v>11.0</v>
      </c>
      <c r="K11" s="21">
        <f t="shared" si="1"/>
        <v>18255732</v>
      </c>
    </row>
    <row r="12">
      <c r="A12" s="9"/>
      <c r="B12" s="14"/>
      <c r="C12" s="14"/>
      <c r="D12" s="23"/>
      <c r="E12" s="18" t="s">
        <v>23</v>
      </c>
      <c r="F12" s="18" t="s">
        <v>19</v>
      </c>
      <c r="G12" s="19">
        <v>3.0</v>
      </c>
      <c r="H12" s="18" t="s">
        <v>20</v>
      </c>
      <c r="I12" s="21">
        <v>2099099.0</v>
      </c>
      <c r="J12" s="22">
        <v>1.0</v>
      </c>
      <c r="K12" s="21">
        <f t="shared" si="1"/>
        <v>6297297</v>
      </c>
    </row>
    <row r="13">
      <c r="A13" s="9"/>
      <c r="B13" s="14"/>
      <c r="C13" s="14"/>
      <c r="D13" s="23"/>
      <c r="E13" s="18" t="s">
        <v>24</v>
      </c>
      <c r="F13" s="18" t="s">
        <v>19</v>
      </c>
      <c r="G13" s="19">
        <v>3.0</v>
      </c>
      <c r="H13" s="18" t="s">
        <v>20</v>
      </c>
      <c r="I13" s="21">
        <v>340340.0</v>
      </c>
      <c r="J13" s="22">
        <v>11.0</v>
      </c>
      <c r="K13" s="21">
        <f t="shared" si="1"/>
        <v>11231220</v>
      </c>
    </row>
    <row r="14">
      <c r="A14" s="9"/>
      <c r="B14" s="14"/>
      <c r="C14" s="14"/>
      <c r="D14" s="23"/>
      <c r="E14" s="18" t="s">
        <v>25</v>
      </c>
      <c r="F14" s="18" t="s">
        <v>19</v>
      </c>
      <c r="G14" s="19">
        <v>3.0</v>
      </c>
      <c r="H14" s="18" t="s">
        <v>20</v>
      </c>
      <c r="I14" s="21">
        <v>179900.0</v>
      </c>
      <c r="J14" s="22">
        <v>1.0</v>
      </c>
      <c r="K14" s="21">
        <f t="shared" si="1"/>
        <v>539700</v>
      </c>
    </row>
    <row r="15">
      <c r="A15" s="9"/>
      <c r="B15" s="14"/>
      <c r="C15" s="14"/>
      <c r="D15" s="23"/>
      <c r="E15" s="18" t="s">
        <v>26</v>
      </c>
      <c r="F15" s="18" t="s">
        <v>19</v>
      </c>
      <c r="G15" s="19">
        <v>3.0</v>
      </c>
      <c r="H15" s="18" t="s">
        <v>20</v>
      </c>
      <c r="I15" s="21">
        <v>84797.0</v>
      </c>
      <c r="J15" s="22">
        <v>11.0</v>
      </c>
      <c r="K15" s="21">
        <f t="shared" si="1"/>
        <v>2798301</v>
      </c>
    </row>
    <row r="16">
      <c r="A16" s="9"/>
      <c r="B16" s="14"/>
      <c r="C16" s="14"/>
      <c r="D16" s="23"/>
      <c r="E16" s="18" t="s">
        <v>27</v>
      </c>
      <c r="F16" s="18" t="s">
        <v>19</v>
      </c>
      <c r="G16" s="19">
        <v>3.0</v>
      </c>
      <c r="H16" s="18" t="s">
        <v>20</v>
      </c>
      <c r="I16" s="21">
        <v>45000.0</v>
      </c>
      <c r="J16" s="22">
        <v>10.0</v>
      </c>
      <c r="K16" s="21">
        <f t="shared" si="1"/>
        <v>1350000</v>
      </c>
    </row>
    <row r="17">
      <c r="A17" s="9"/>
      <c r="B17" s="14"/>
      <c r="C17" s="14"/>
      <c r="D17" s="23"/>
      <c r="E17" s="18" t="s">
        <v>28</v>
      </c>
      <c r="F17" s="18" t="s">
        <v>19</v>
      </c>
      <c r="G17" s="19">
        <v>3.0</v>
      </c>
      <c r="H17" s="18" t="s">
        <v>20</v>
      </c>
      <c r="I17" s="21">
        <v>3226350.0</v>
      </c>
      <c r="J17" s="22">
        <v>6.0</v>
      </c>
      <c r="K17" s="21">
        <f t="shared" si="1"/>
        <v>58074300</v>
      </c>
    </row>
    <row r="18">
      <c r="A18" s="9"/>
      <c r="B18" s="14"/>
      <c r="C18" s="14"/>
      <c r="D18" s="23"/>
      <c r="E18" s="18" t="s">
        <v>29</v>
      </c>
      <c r="F18" s="18" t="s">
        <v>19</v>
      </c>
      <c r="G18" s="19">
        <v>3.0</v>
      </c>
      <c r="H18" s="18" t="s">
        <v>20</v>
      </c>
      <c r="I18" s="21">
        <v>137291.0</v>
      </c>
      <c r="J18" s="22">
        <v>6.0</v>
      </c>
      <c r="K18" s="21">
        <f t="shared" si="1"/>
        <v>2471238</v>
      </c>
    </row>
    <row r="19">
      <c r="A19" s="9"/>
      <c r="B19" s="14"/>
      <c r="C19" s="14"/>
      <c r="D19" s="23"/>
      <c r="E19" s="24" t="s">
        <v>30</v>
      </c>
      <c r="F19" s="25"/>
      <c r="G19" s="26"/>
      <c r="H19" s="26"/>
      <c r="I19" s="26"/>
      <c r="J19" s="26"/>
      <c r="K19" s="27"/>
    </row>
    <row r="20">
      <c r="A20" s="9"/>
      <c r="B20" s="14"/>
      <c r="C20" s="14"/>
      <c r="D20" s="23"/>
      <c r="E20" s="28" t="s">
        <v>31</v>
      </c>
      <c r="F20" s="26"/>
      <c r="G20" s="26"/>
      <c r="H20" s="26"/>
      <c r="I20" s="26"/>
      <c r="J20" s="26"/>
      <c r="K20" s="29">
        <f>SUM(K6:K18)</f>
        <v>132206628</v>
      </c>
    </row>
    <row r="21">
      <c r="A21" s="9"/>
      <c r="B21" s="14"/>
      <c r="C21" s="14"/>
      <c r="D21" s="30" t="s">
        <v>32</v>
      </c>
      <c r="E21" s="18" t="s">
        <v>33</v>
      </c>
      <c r="F21" s="20" t="s">
        <v>34</v>
      </c>
      <c r="G21" s="31">
        <v>3.0</v>
      </c>
      <c r="H21" s="31" t="s">
        <v>35</v>
      </c>
      <c r="I21" s="21">
        <v>6299050.0</v>
      </c>
      <c r="J21" s="31">
        <v>11.0</v>
      </c>
      <c r="K21" s="21">
        <f>I21*G21*J21</f>
        <v>207868650</v>
      </c>
    </row>
    <row r="22">
      <c r="A22" s="9"/>
      <c r="B22" s="14"/>
      <c r="C22" s="14"/>
      <c r="D22" s="23"/>
      <c r="E22" s="24" t="s">
        <v>30</v>
      </c>
      <c r="F22" s="25"/>
      <c r="G22" s="26"/>
      <c r="H22" s="26"/>
      <c r="I22" s="26"/>
      <c r="J22" s="26"/>
      <c r="K22" s="27"/>
    </row>
    <row r="23">
      <c r="A23" s="9"/>
      <c r="B23" s="14"/>
      <c r="C23" s="14"/>
      <c r="D23" s="23"/>
      <c r="E23" s="28" t="s">
        <v>31</v>
      </c>
      <c r="F23" s="26"/>
      <c r="G23" s="26"/>
      <c r="H23" s="26"/>
      <c r="I23" s="26"/>
      <c r="J23" s="26"/>
      <c r="K23" s="29">
        <f>SUM(K21)</f>
        <v>207868650</v>
      </c>
    </row>
    <row r="24">
      <c r="A24" s="9"/>
      <c r="B24" s="14"/>
      <c r="C24" s="11" t="s">
        <v>36</v>
      </c>
      <c r="D24" s="32" t="s">
        <v>37</v>
      </c>
      <c r="E24" s="18" t="s">
        <v>38</v>
      </c>
      <c r="F24" s="18" t="s">
        <v>39</v>
      </c>
      <c r="G24" s="19">
        <v>3.0</v>
      </c>
      <c r="H24" s="18" t="s">
        <v>40</v>
      </c>
      <c r="I24" s="21">
        <v>129900.0</v>
      </c>
      <c r="J24" s="19">
        <v>11.0</v>
      </c>
      <c r="K24" s="21">
        <f t="shared" ref="K24:K31" si="2">I24*G24*J24</f>
        <v>4286700</v>
      </c>
    </row>
    <row r="25">
      <c r="A25" s="9"/>
      <c r="B25" s="14"/>
      <c r="C25" s="14"/>
      <c r="D25" s="14"/>
      <c r="E25" s="18" t="s">
        <v>41</v>
      </c>
      <c r="F25" s="24" t="s">
        <v>42</v>
      </c>
      <c r="G25" s="19">
        <v>3.0</v>
      </c>
      <c r="H25" s="18" t="s">
        <v>40</v>
      </c>
      <c r="I25" s="21">
        <v>1900000.0</v>
      </c>
      <c r="J25" s="19">
        <v>11.0</v>
      </c>
      <c r="K25" s="21">
        <f t="shared" si="2"/>
        <v>62700000</v>
      </c>
    </row>
    <row r="26">
      <c r="A26" s="9"/>
      <c r="B26" s="14"/>
      <c r="C26" s="14"/>
      <c r="D26" s="14"/>
      <c r="E26" s="18" t="s">
        <v>43</v>
      </c>
      <c r="F26" s="18" t="s">
        <v>44</v>
      </c>
      <c r="G26" s="19">
        <v>3.0</v>
      </c>
      <c r="H26" s="18" t="s">
        <v>40</v>
      </c>
      <c r="I26" s="21">
        <v>380000.0</v>
      </c>
      <c r="J26" s="19">
        <v>11.0</v>
      </c>
      <c r="K26" s="21">
        <f t="shared" si="2"/>
        <v>12540000</v>
      </c>
    </row>
    <row r="27">
      <c r="A27" s="9"/>
      <c r="B27" s="14"/>
      <c r="C27" s="14"/>
      <c r="D27" s="14"/>
      <c r="E27" s="18" t="s">
        <v>45</v>
      </c>
      <c r="F27" s="18" t="s">
        <v>44</v>
      </c>
      <c r="G27" s="19">
        <v>3.0</v>
      </c>
      <c r="H27" s="18" t="s">
        <v>40</v>
      </c>
      <c r="I27" s="21">
        <v>69900.0</v>
      </c>
      <c r="J27" s="19">
        <v>11.0</v>
      </c>
      <c r="K27" s="21">
        <f t="shared" si="2"/>
        <v>2306700</v>
      </c>
    </row>
    <row r="28">
      <c r="A28" s="9"/>
      <c r="B28" s="14"/>
      <c r="C28" s="14"/>
      <c r="D28" s="14"/>
      <c r="E28" s="24" t="s">
        <v>46</v>
      </c>
      <c r="F28" s="18" t="s">
        <v>44</v>
      </c>
      <c r="G28" s="33">
        <v>3.0</v>
      </c>
      <c r="H28" s="24" t="s">
        <v>40</v>
      </c>
      <c r="I28" s="21">
        <v>320000.0</v>
      </c>
      <c r="J28" s="22">
        <v>11.0</v>
      </c>
      <c r="K28" s="21">
        <f t="shared" si="2"/>
        <v>10560000</v>
      </c>
    </row>
    <row r="29">
      <c r="A29" s="9"/>
      <c r="B29" s="14"/>
      <c r="C29" s="14"/>
      <c r="D29" s="14"/>
      <c r="E29" s="34" t="s">
        <v>30</v>
      </c>
      <c r="F29" s="24" t="s">
        <v>42</v>
      </c>
      <c r="G29" s="33">
        <v>3.0</v>
      </c>
      <c r="H29" s="24" t="s">
        <v>47</v>
      </c>
      <c r="I29" s="21">
        <v>219900.0</v>
      </c>
      <c r="J29" s="22">
        <v>1.0</v>
      </c>
      <c r="K29" s="21">
        <f t="shared" si="2"/>
        <v>659700</v>
      </c>
    </row>
    <row r="30">
      <c r="A30" s="9"/>
      <c r="B30" s="14"/>
      <c r="C30" s="14"/>
      <c r="D30" s="14"/>
      <c r="E30" s="14"/>
      <c r="F30" s="24" t="s">
        <v>42</v>
      </c>
      <c r="G30" s="33">
        <v>3.0</v>
      </c>
      <c r="H30" s="24" t="s">
        <v>48</v>
      </c>
      <c r="I30" s="21">
        <v>329900.0</v>
      </c>
      <c r="J30" s="22">
        <v>1.0</v>
      </c>
      <c r="K30" s="21">
        <f t="shared" si="2"/>
        <v>989700</v>
      </c>
    </row>
    <row r="31">
      <c r="A31" s="9"/>
      <c r="B31" s="14"/>
      <c r="C31" s="14"/>
      <c r="D31" s="14"/>
      <c r="E31" s="14"/>
      <c r="F31" s="24" t="s">
        <v>40</v>
      </c>
      <c r="G31" s="33">
        <v>3.0</v>
      </c>
      <c r="H31" s="24" t="s">
        <v>49</v>
      </c>
      <c r="I31" s="21">
        <v>99000.0</v>
      </c>
      <c r="J31" s="22">
        <v>11.0</v>
      </c>
      <c r="K31" s="21">
        <f t="shared" si="2"/>
        <v>3267000</v>
      </c>
    </row>
    <row r="32">
      <c r="A32" s="9"/>
      <c r="B32" s="15"/>
      <c r="C32" s="15"/>
      <c r="D32" s="15"/>
      <c r="E32" s="28" t="s">
        <v>31</v>
      </c>
      <c r="F32" s="26"/>
      <c r="G32" s="26"/>
      <c r="H32" s="26"/>
      <c r="I32" s="26"/>
      <c r="J32" s="26"/>
      <c r="K32" s="29">
        <f>SUM(K24:K31)</f>
        <v>97309800</v>
      </c>
    </row>
    <row r="33">
      <c r="A33" s="1"/>
      <c r="B33" s="1"/>
      <c r="D33" s="1"/>
      <c r="E33" s="1"/>
      <c r="F33" s="1"/>
      <c r="G33" s="35"/>
      <c r="H33" s="1"/>
      <c r="I33" s="36" t="s">
        <v>50</v>
      </c>
      <c r="J33" s="26"/>
      <c r="K33" s="37">
        <f>SUM(K20,K23,K32)</f>
        <v>437385078</v>
      </c>
    </row>
    <row r="34">
      <c r="A34" s="1"/>
      <c r="B34" s="1"/>
      <c r="D34" s="1"/>
      <c r="E34" s="1"/>
      <c r="F34" s="1"/>
      <c r="G34" s="35"/>
      <c r="H34" s="1"/>
      <c r="I34" s="36" t="s">
        <v>51</v>
      </c>
      <c r="J34" s="26"/>
      <c r="K34" s="37">
        <f>K33*20%</f>
        <v>87477015.6</v>
      </c>
    </row>
    <row r="35">
      <c r="A35" s="1"/>
      <c r="B35" s="1"/>
      <c r="D35" s="1"/>
      <c r="E35" s="1"/>
      <c r="F35" s="1"/>
      <c r="G35" s="35"/>
      <c r="H35" s="1"/>
      <c r="I35" s="38" t="s">
        <v>52</v>
      </c>
      <c r="J35" s="7"/>
      <c r="K35" s="39">
        <f>K33+K34</f>
        <v>524862093.6</v>
      </c>
    </row>
    <row r="36">
      <c r="A36" s="1"/>
      <c r="B36" s="1"/>
    </row>
  </sheetData>
  <mergeCells count="26">
    <mergeCell ref="F22:J22"/>
    <mergeCell ref="E23:J23"/>
    <mergeCell ref="E32:J32"/>
    <mergeCell ref="I33:J33"/>
    <mergeCell ref="I34:J34"/>
    <mergeCell ref="I35:J35"/>
    <mergeCell ref="C24:C32"/>
    <mergeCell ref="B4:B32"/>
    <mergeCell ref="C4:C23"/>
    <mergeCell ref="D6:D20"/>
    <mergeCell ref="D21:D23"/>
    <mergeCell ref="D24:D32"/>
    <mergeCell ref="B33:C33"/>
    <mergeCell ref="B34:C34"/>
    <mergeCell ref="B35:C35"/>
    <mergeCell ref="E29:E31"/>
    <mergeCell ref="D4:D5"/>
    <mergeCell ref="E4:E5"/>
    <mergeCell ref="G4:G5"/>
    <mergeCell ref="H4:H5"/>
    <mergeCell ref="I4:I5"/>
    <mergeCell ref="K4:K5"/>
    <mergeCell ref="F4:F5"/>
    <mergeCell ref="F19:J19"/>
    <mergeCell ref="E20:J20"/>
    <mergeCell ref="B2:K3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4" width="19.13"/>
    <col customWidth="1" min="5" max="6" width="21.88"/>
    <col customWidth="1" min="7" max="8" width="17.0"/>
    <col customWidth="1" min="9" max="9" width="18.0"/>
    <col customWidth="1" min="10" max="10" width="17.0"/>
    <col customWidth="1" min="11" max="12" width="19.13"/>
    <col customWidth="1" min="13" max="28" width="10.0"/>
  </cols>
  <sheetData>
    <row r="1" ht="27.75" customHeight="1">
      <c r="A1" s="40" t="s">
        <v>53</v>
      </c>
    </row>
    <row r="2" ht="12.75" customHeight="1"/>
    <row r="3" ht="12.75" customHeight="1"/>
    <row r="4">
      <c r="A4" s="41" t="s">
        <v>54</v>
      </c>
      <c r="B4" s="26"/>
      <c r="C4" s="26"/>
      <c r="D4" s="26"/>
      <c r="E4" s="26"/>
      <c r="F4" s="26"/>
      <c r="G4" s="26"/>
      <c r="H4" s="26"/>
      <c r="I4" s="26"/>
      <c r="J4" s="26"/>
      <c r="K4" s="26"/>
      <c r="L4" s="42"/>
    </row>
    <row r="5" ht="75.75" customHeight="1">
      <c r="A5" s="43" t="s">
        <v>55</v>
      </c>
      <c r="B5" s="44" t="s">
        <v>56</v>
      </c>
      <c r="C5" s="45" t="s">
        <v>57</v>
      </c>
      <c r="D5" s="44" t="s">
        <v>58</v>
      </c>
      <c r="E5" s="44" t="s">
        <v>59</v>
      </c>
      <c r="F5" s="45" t="s">
        <v>60</v>
      </c>
      <c r="G5" s="44" t="s">
        <v>61</v>
      </c>
      <c r="H5" s="46" t="s">
        <v>62</v>
      </c>
      <c r="I5" s="47" t="s">
        <v>63</v>
      </c>
      <c r="J5" s="48" t="s">
        <v>64</v>
      </c>
      <c r="K5" s="44" t="s">
        <v>65</v>
      </c>
      <c r="L5" s="44" t="s">
        <v>66</v>
      </c>
      <c r="M5" s="49"/>
      <c r="N5" s="49"/>
      <c r="O5" s="49"/>
      <c r="P5" s="49"/>
      <c r="Q5" s="49"/>
      <c r="R5" s="49"/>
      <c r="S5" s="49"/>
      <c r="T5" s="49"/>
      <c r="U5" s="49"/>
      <c r="V5" s="49"/>
      <c r="W5" s="49"/>
      <c r="X5" s="49"/>
      <c r="Y5" s="49"/>
      <c r="Z5" s="49"/>
      <c r="AA5" s="49"/>
      <c r="AB5" s="49"/>
    </row>
    <row r="6" ht="50.25" customHeight="1">
      <c r="A6" s="50" t="s">
        <v>67</v>
      </c>
      <c r="B6" s="51" t="s">
        <v>68</v>
      </c>
      <c r="C6" s="51"/>
      <c r="D6" s="52" t="s">
        <v>69</v>
      </c>
      <c r="E6" s="51" t="s">
        <v>70</v>
      </c>
      <c r="F6" s="51"/>
      <c r="G6" s="53">
        <f t="shared" ref="G6:G8" si="1">I6-H6</f>
        <v>5102230.5</v>
      </c>
      <c r="H6" s="54">
        <f t="shared" ref="H6:H8" si="2">I6*19%</f>
        <v>1196819.5</v>
      </c>
      <c r="I6" s="55">
        <v>6299050.0</v>
      </c>
      <c r="J6" s="54">
        <f t="shared" ref="J6:J8" si="3">I6</f>
        <v>6299050</v>
      </c>
      <c r="K6" s="51" t="s">
        <v>71</v>
      </c>
      <c r="L6" s="51" t="s">
        <v>72</v>
      </c>
    </row>
    <row r="7" ht="50.25" customHeight="1">
      <c r="A7" s="50" t="s">
        <v>73</v>
      </c>
      <c r="B7" s="51" t="s">
        <v>74</v>
      </c>
      <c r="C7" s="51"/>
      <c r="D7" s="56" t="s">
        <v>75</v>
      </c>
      <c r="E7" s="51" t="s">
        <v>70</v>
      </c>
      <c r="F7" s="51"/>
      <c r="G7" s="53">
        <f t="shared" si="1"/>
        <v>5102230.5</v>
      </c>
      <c r="H7" s="54">
        <f t="shared" si="2"/>
        <v>1196819.5</v>
      </c>
      <c r="I7" s="55">
        <v>6299050.0</v>
      </c>
      <c r="J7" s="54">
        <f t="shared" si="3"/>
        <v>6299050</v>
      </c>
      <c r="K7" s="51" t="s">
        <v>71</v>
      </c>
      <c r="L7" s="51" t="s">
        <v>76</v>
      </c>
    </row>
    <row r="8" ht="50.25" customHeight="1">
      <c r="A8" s="50" t="s">
        <v>77</v>
      </c>
      <c r="B8" s="51" t="s">
        <v>78</v>
      </c>
      <c r="C8" s="51"/>
      <c r="D8" s="57" t="s">
        <v>79</v>
      </c>
      <c r="E8" s="51" t="s">
        <v>70</v>
      </c>
      <c r="F8" s="51"/>
      <c r="G8" s="53">
        <f t="shared" si="1"/>
        <v>5102230.5</v>
      </c>
      <c r="H8" s="54">
        <f t="shared" si="2"/>
        <v>1196819.5</v>
      </c>
      <c r="I8" s="55">
        <v>6299050.0</v>
      </c>
      <c r="J8" s="54">
        <f t="shared" si="3"/>
        <v>6299050</v>
      </c>
      <c r="K8" s="51" t="s">
        <v>71</v>
      </c>
      <c r="L8" s="51" t="s">
        <v>76</v>
      </c>
    </row>
    <row r="9" ht="15.0" hidden="1" customHeight="1">
      <c r="A9" s="58"/>
      <c r="B9" s="59"/>
      <c r="C9" s="59"/>
      <c r="D9" s="59"/>
      <c r="E9" s="59"/>
      <c r="F9" s="59"/>
      <c r="G9" s="59"/>
      <c r="H9" s="59"/>
      <c r="I9" s="59"/>
      <c r="J9" s="59"/>
      <c r="K9" s="59"/>
      <c r="L9" s="59"/>
    </row>
    <row r="10" ht="12.75" customHeight="1"/>
    <row r="11" ht="12.75" customHeight="1"/>
    <row r="12" ht="15.75" customHeight="1">
      <c r="A12" s="41" t="s">
        <v>80</v>
      </c>
      <c r="B12" s="26"/>
      <c r="C12" s="26"/>
      <c r="D12" s="26"/>
      <c r="E12" s="26"/>
      <c r="F12" s="26"/>
      <c r="G12" s="26"/>
      <c r="H12" s="26"/>
      <c r="I12" s="26"/>
      <c r="J12" s="26"/>
      <c r="K12" s="26"/>
      <c r="L12" s="42"/>
    </row>
    <row r="13">
      <c r="A13" s="43" t="s">
        <v>55</v>
      </c>
      <c r="B13" s="44" t="s">
        <v>81</v>
      </c>
      <c r="C13" s="45" t="s">
        <v>57</v>
      </c>
      <c r="D13" s="45" t="s">
        <v>82</v>
      </c>
      <c r="E13" s="44" t="s">
        <v>83</v>
      </c>
      <c r="F13" s="45" t="s">
        <v>60</v>
      </c>
      <c r="G13" s="44" t="s">
        <v>84</v>
      </c>
      <c r="H13" s="46" t="s">
        <v>85</v>
      </c>
      <c r="I13" s="47" t="s">
        <v>86</v>
      </c>
      <c r="J13" s="48" t="s">
        <v>64</v>
      </c>
      <c r="K13" s="44" t="s">
        <v>87</v>
      </c>
      <c r="L13" s="44" t="s">
        <v>88</v>
      </c>
    </row>
    <row r="14" ht="50.25" customHeight="1">
      <c r="A14" s="50" t="s">
        <v>67</v>
      </c>
      <c r="B14" s="51" t="s">
        <v>68</v>
      </c>
      <c r="C14" s="51"/>
      <c r="D14" s="57" t="s">
        <v>89</v>
      </c>
      <c r="E14" s="51" t="s">
        <v>90</v>
      </c>
      <c r="F14" s="60"/>
      <c r="G14" s="61">
        <f t="shared" ref="G14:G16" si="4">I14-H14</f>
        <v>728919</v>
      </c>
      <c r="H14" s="62">
        <f t="shared" ref="H14:H16" si="5">I14*19%</f>
        <v>170981</v>
      </c>
      <c r="I14" s="62">
        <v>899900.0</v>
      </c>
      <c r="J14" s="63">
        <f t="shared" ref="J14:J16" si="6">I14</f>
        <v>899900</v>
      </c>
      <c r="K14" s="51" t="s">
        <v>71</v>
      </c>
      <c r="L14" s="64" t="s">
        <v>91</v>
      </c>
    </row>
    <row r="15" ht="49.5" customHeight="1">
      <c r="A15" s="50" t="s">
        <v>73</v>
      </c>
      <c r="B15" s="51" t="s">
        <v>74</v>
      </c>
      <c r="C15" s="51"/>
      <c r="D15" s="65" t="s">
        <v>92</v>
      </c>
      <c r="E15" s="51" t="s">
        <v>90</v>
      </c>
      <c r="F15" s="66"/>
      <c r="G15" s="67">
        <f t="shared" si="4"/>
        <v>728919</v>
      </c>
      <c r="H15" s="62">
        <f t="shared" si="5"/>
        <v>170981</v>
      </c>
      <c r="I15" s="68">
        <v>899900.0</v>
      </c>
      <c r="J15" s="63">
        <f t="shared" si="6"/>
        <v>899900</v>
      </c>
      <c r="K15" s="51" t="s">
        <v>71</v>
      </c>
      <c r="L15" s="64" t="s">
        <v>91</v>
      </c>
    </row>
    <row r="16" ht="49.5" customHeight="1">
      <c r="A16" s="50" t="s">
        <v>77</v>
      </c>
      <c r="B16" s="51" t="s">
        <v>93</v>
      </c>
      <c r="C16" s="51"/>
      <c r="D16" s="57" t="s">
        <v>94</v>
      </c>
      <c r="E16" s="51" t="s">
        <v>90</v>
      </c>
      <c r="F16" s="69"/>
      <c r="G16" s="67">
        <f t="shared" si="4"/>
        <v>728919</v>
      </c>
      <c r="H16" s="62">
        <f t="shared" si="5"/>
        <v>170981</v>
      </c>
      <c r="I16" s="70">
        <v>899900.0</v>
      </c>
      <c r="J16" s="63">
        <f t="shared" si="6"/>
        <v>899900</v>
      </c>
      <c r="K16" s="51" t="s">
        <v>71</v>
      </c>
      <c r="L16" s="71" t="s">
        <v>95</v>
      </c>
    </row>
    <row r="17" ht="12.75" customHeight="1"/>
    <row r="18" ht="12.75" customHeight="1"/>
    <row r="19" ht="12.75" customHeight="1">
      <c r="A19" s="41" t="s">
        <v>96</v>
      </c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42"/>
    </row>
    <row r="20">
      <c r="A20" s="43" t="s">
        <v>55</v>
      </c>
      <c r="B20" s="44" t="s">
        <v>97</v>
      </c>
      <c r="C20" s="45" t="s">
        <v>57</v>
      </c>
      <c r="D20" s="45" t="s">
        <v>98</v>
      </c>
      <c r="E20" s="44" t="s">
        <v>99</v>
      </c>
      <c r="F20" s="45" t="s">
        <v>60</v>
      </c>
      <c r="G20" s="44" t="s">
        <v>100</v>
      </c>
      <c r="H20" s="46" t="s">
        <v>101</v>
      </c>
      <c r="I20" s="47" t="s">
        <v>102</v>
      </c>
      <c r="J20" s="48" t="s">
        <v>64</v>
      </c>
      <c r="K20" s="44" t="s">
        <v>103</v>
      </c>
      <c r="L20" s="44" t="s">
        <v>104</v>
      </c>
    </row>
    <row r="21" ht="41.25" customHeight="1">
      <c r="A21" s="50" t="s">
        <v>67</v>
      </c>
      <c r="B21" s="51" t="s">
        <v>68</v>
      </c>
      <c r="C21" s="51"/>
      <c r="D21" s="57" t="s">
        <v>105</v>
      </c>
      <c r="E21" s="51" t="s">
        <v>106</v>
      </c>
      <c r="F21" s="51"/>
      <c r="G21" s="67">
        <f t="shared" ref="G21:G23" si="7">I21-H21</f>
        <v>105219</v>
      </c>
      <c r="H21" s="72">
        <f t="shared" ref="H21:H23" si="8">I21*19%</f>
        <v>24681</v>
      </c>
      <c r="I21" s="72">
        <v>129900.0</v>
      </c>
      <c r="J21" s="73">
        <f t="shared" ref="J21:J23" si="9">I21</f>
        <v>129900</v>
      </c>
      <c r="K21" s="51" t="s">
        <v>71</v>
      </c>
      <c r="L21" s="51" t="s">
        <v>107</v>
      </c>
    </row>
    <row r="22" ht="40.5" customHeight="1">
      <c r="A22" s="50" t="s">
        <v>73</v>
      </c>
      <c r="B22" s="51" t="s">
        <v>108</v>
      </c>
      <c r="C22" s="51"/>
      <c r="D22" s="65" t="s">
        <v>109</v>
      </c>
      <c r="E22" s="51" t="s">
        <v>106</v>
      </c>
      <c r="F22" s="51"/>
      <c r="G22" s="67">
        <f t="shared" si="7"/>
        <v>129519</v>
      </c>
      <c r="H22" s="72">
        <f t="shared" si="8"/>
        <v>30381</v>
      </c>
      <c r="I22" s="72">
        <v>159900.0</v>
      </c>
      <c r="J22" s="73">
        <f t="shared" si="9"/>
        <v>159900</v>
      </c>
      <c r="K22" s="51" t="s">
        <v>71</v>
      </c>
      <c r="L22" s="51" t="s">
        <v>110</v>
      </c>
    </row>
    <row r="23" ht="37.5" customHeight="1">
      <c r="A23" s="50" t="s">
        <v>77</v>
      </c>
      <c r="B23" s="51" t="s">
        <v>111</v>
      </c>
      <c r="C23" s="51"/>
      <c r="D23" s="57" t="s">
        <v>112</v>
      </c>
      <c r="E23" s="51" t="s">
        <v>106</v>
      </c>
      <c r="F23" s="51"/>
      <c r="G23" s="67">
        <f t="shared" si="7"/>
        <v>123747.75</v>
      </c>
      <c r="H23" s="72">
        <f t="shared" si="8"/>
        <v>29027.25</v>
      </c>
      <c r="I23" s="72">
        <v>152775.0</v>
      </c>
      <c r="J23" s="73">
        <f t="shared" si="9"/>
        <v>152775</v>
      </c>
      <c r="K23" s="51" t="s">
        <v>71</v>
      </c>
      <c r="L23" s="74" t="s">
        <v>110</v>
      </c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</sheetData>
  <mergeCells count="4">
    <mergeCell ref="A1:L1"/>
    <mergeCell ref="A4:L4"/>
    <mergeCell ref="A12:L12"/>
    <mergeCell ref="A19:L19"/>
  </mergeCells>
  <hyperlinks>
    <hyperlink r:id="rId1" ref="D6"/>
    <hyperlink r:id="rId2" ref="D7"/>
    <hyperlink r:id="rId3" ref="D8"/>
    <hyperlink r:id="rId4" ref="D14"/>
    <hyperlink r:id="rId5" ref="D15"/>
    <hyperlink r:id="rId6" ref="D16"/>
    <hyperlink r:id="rId7" ref="D21"/>
    <hyperlink r:id="rId8" ref="D22"/>
    <hyperlink r:id="rId9" ref="D23"/>
  </hyperlinks>
  <printOptions/>
  <pageMargins bottom="0.75" footer="0.0" header="0.0" left="0.7" right="0.7" top="0.75"/>
  <pageSetup orientation="landscape"/>
  <drawing r:id="rId10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9.38"/>
    <col customWidth="1" min="2" max="3" width="19.13"/>
    <col customWidth="1" min="4" max="4" width="51.38"/>
    <col customWidth="1" min="5" max="6" width="28.75"/>
    <col customWidth="1" min="7" max="7" width="14.0"/>
    <col customWidth="1" min="8" max="8" width="12.13"/>
    <col customWidth="1" min="9" max="9" width="13.0"/>
    <col customWidth="1" min="10" max="11" width="12.88"/>
    <col customWidth="1" min="12" max="12" width="39.25"/>
    <col customWidth="1" min="13" max="28" width="10.0"/>
  </cols>
  <sheetData>
    <row r="1">
      <c r="A1" s="40" t="s">
        <v>53</v>
      </c>
      <c r="M1" s="40"/>
      <c r="N1" s="40"/>
    </row>
    <row r="4">
      <c r="A4" s="75" t="s">
        <v>113</v>
      </c>
      <c r="B4" s="76">
        <v>0.19</v>
      </c>
      <c r="C4" s="76"/>
    </row>
    <row r="5">
      <c r="A5" s="75" t="s">
        <v>114</v>
      </c>
      <c r="B5" s="61">
        <v>4037.0</v>
      </c>
      <c r="C5" s="61"/>
    </row>
    <row r="6">
      <c r="A6" s="41" t="s">
        <v>115</v>
      </c>
      <c r="B6" s="26"/>
      <c r="C6" s="26"/>
      <c r="D6" s="26"/>
      <c r="E6" s="26"/>
      <c r="F6" s="26"/>
      <c r="G6" s="26"/>
      <c r="H6" s="26"/>
      <c r="I6" s="26"/>
      <c r="J6" s="26"/>
      <c r="K6" s="26"/>
      <c r="L6" s="42"/>
    </row>
    <row r="7" hidden="1">
      <c r="A7" s="77"/>
      <c r="B7" s="78"/>
      <c r="C7" s="78"/>
      <c r="D7" s="78"/>
      <c r="E7" s="78"/>
      <c r="F7" s="78"/>
      <c r="G7" s="78"/>
      <c r="H7" s="78"/>
      <c r="I7" s="78"/>
      <c r="J7" s="78"/>
      <c r="K7" s="78"/>
      <c r="L7" s="78"/>
    </row>
    <row r="8">
      <c r="A8" s="43" t="s">
        <v>55</v>
      </c>
      <c r="B8" s="44" t="s">
        <v>116</v>
      </c>
      <c r="C8" s="45" t="s">
        <v>57</v>
      </c>
      <c r="D8" s="44" t="s">
        <v>117</v>
      </c>
      <c r="E8" s="44" t="s">
        <v>118</v>
      </c>
      <c r="F8" s="45" t="s">
        <v>60</v>
      </c>
      <c r="G8" s="44" t="s">
        <v>119</v>
      </c>
      <c r="H8" s="46" t="s">
        <v>120</v>
      </c>
      <c r="I8" s="47" t="s">
        <v>121</v>
      </c>
      <c r="J8" s="48" t="s">
        <v>64</v>
      </c>
      <c r="K8" s="44" t="s">
        <v>122</v>
      </c>
      <c r="L8" s="44" t="s">
        <v>123</v>
      </c>
    </row>
    <row r="9" ht="48.0" customHeight="1">
      <c r="A9" s="50" t="s">
        <v>67</v>
      </c>
      <c r="B9" s="51" t="s">
        <v>18</v>
      </c>
      <c r="C9" s="51"/>
      <c r="D9" s="52" t="s">
        <v>124</v>
      </c>
      <c r="E9" s="78" t="s">
        <v>125</v>
      </c>
      <c r="F9" s="51"/>
      <c r="G9" s="79">
        <v>57.0</v>
      </c>
      <c r="H9" s="62">
        <f>G9*$B$5*$B$4</f>
        <v>43720.71</v>
      </c>
      <c r="I9" s="62">
        <f>G9*$B$5+H9</f>
        <v>273829.71</v>
      </c>
      <c r="J9" s="63">
        <f>I9</f>
        <v>273829.71</v>
      </c>
      <c r="K9" s="51" t="s">
        <v>71</v>
      </c>
      <c r="L9" s="51" t="s">
        <v>126</v>
      </c>
    </row>
    <row r="10">
      <c r="A10" s="80"/>
      <c r="B10" s="80"/>
      <c r="C10" s="80"/>
      <c r="D10" s="80"/>
      <c r="E10" s="80"/>
      <c r="F10" s="80"/>
      <c r="G10" s="80"/>
      <c r="H10" s="80"/>
      <c r="I10" s="80"/>
      <c r="J10" s="80"/>
      <c r="K10" s="80"/>
      <c r="L10" s="80"/>
    </row>
    <row r="11">
      <c r="A11" s="43" t="s">
        <v>55</v>
      </c>
      <c r="B11" s="44" t="s">
        <v>127</v>
      </c>
      <c r="C11" s="45" t="s">
        <v>57</v>
      </c>
      <c r="D11" s="44" t="s">
        <v>128</v>
      </c>
      <c r="E11" s="44" t="s">
        <v>129</v>
      </c>
      <c r="F11" s="45" t="s">
        <v>60</v>
      </c>
      <c r="G11" s="44" t="s">
        <v>130</v>
      </c>
      <c r="H11" s="46" t="s">
        <v>131</v>
      </c>
      <c r="I11" s="47" t="s">
        <v>132</v>
      </c>
      <c r="J11" s="48" t="s">
        <v>64</v>
      </c>
      <c r="K11" s="44" t="s">
        <v>133</v>
      </c>
      <c r="L11" s="44" t="s">
        <v>134</v>
      </c>
    </row>
    <row r="12" ht="39.0" customHeight="1">
      <c r="A12" s="50" t="s">
        <v>67</v>
      </c>
      <c r="B12" s="51" t="s">
        <v>135</v>
      </c>
      <c r="C12" s="81"/>
      <c r="D12" s="82" t="s">
        <v>136</v>
      </c>
      <c r="E12" s="78" t="s">
        <v>137</v>
      </c>
      <c r="F12" s="78"/>
      <c r="G12" s="67">
        <f t="shared" ref="G12:G14" si="1">I12-H12</f>
        <v>134379</v>
      </c>
      <c r="H12" s="62">
        <f t="shared" ref="H12:H14" si="2">I12*$B$4</f>
        <v>31521</v>
      </c>
      <c r="I12" s="67">
        <v>165900.0</v>
      </c>
      <c r="J12" s="63">
        <f t="shared" ref="J12:J14" si="3">I12</f>
        <v>165900</v>
      </c>
      <c r="K12" s="51" t="s">
        <v>71</v>
      </c>
      <c r="L12" s="51" t="s">
        <v>138</v>
      </c>
    </row>
    <row r="13" ht="46.5" customHeight="1">
      <c r="A13" s="50" t="s">
        <v>73</v>
      </c>
      <c r="B13" s="51" t="s">
        <v>108</v>
      </c>
      <c r="C13" s="51"/>
      <c r="D13" s="52" t="s">
        <v>139</v>
      </c>
      <c r="E13" s="78" t="s">
        <v>137</v>
      </c>
      <c r="F13" s="78"/>
      <c r="G13" s="67">
        <f t="shared" si="1"/>
        <v>105219</v>
      </c>
      <c r="H13" s="62">
        <f t="shared" si="2"/>
        <v>24681</v>
      </c>
      <c r="I13" s="67">
        <v>129900.0</v>
      </c>
      <c r="J13" s="63">
        <f t="shared" si="3"/>
        <v>129900</v>
      </c>
      <c r="K13" s="51" t="s">
        <v>71</v>
      </c>
      <c r="L13" s="51" t="s">
        <v>138</v>
      </c>
    </row>
    <row r="14" ht="49.5" customHeight="1">
      <c r="A14" s="50" t="s">
        <v>77</v>
      </c>
      <c r="B14" s="51" t="s">
        <v>140</v>
      </c>
      <c r="C14" s="78"/>
      <c r="D14" s="83" t="s">
        <v>141</v>
      </c>
      <c r="E14" s="78" t="s">
        <v>137</v>
      </c>
      <c r="F14" s="78"/>
      <c r="G14" s="67">
        <f t="shared" si="1"/>
        <v>64719</v>
      </c>
      <c r="H14" s="62">
        <f t="shared" si="2"/>
        <v>15181</v>
      </c>
      <c r="I14" s="67">
        <v>79900.0</v>
      </c>
      <c r="J14" s="63">
        <f t="shared" si="3"/>
        <v>79900</v>
      </c>
      <c r="K14" s="51" t="s">
        <v>71</v>
      </c>
      <c r="L14" s="51" t="s">
        <v>138</v>
      </c>
    </row>
    <row r="15">
      <c r="A15" s="80"/>
      <c r="B15" s="80"/>
      <c r="C15" s="80"/>
      <c r="D15" s="80"/>
      <c r="E15" s="80"/>
      <c r="F15" s="80"/>
      <c r="G15" s="80"/>
      <c r="H15" s="80"/>
      <c r="I15" s="80"/>
      <c r="J15" s="80"/>
      <c r="K15" s="80"/>
      <c r="L15" s="80"/>
    </row>
    <row r="16">
      <c r="A16" s="84" t="s">
        <v>55</v>
      </c>
      <c r="B16" s="85" t="s">
        <v>142</v>
      </c>
      <c r="C16" s="45" t="s">
        <v>57</v>
      </c>
      <c r="D16" s="85" t="s">
        <v>143</v>
      </c>
      <c r="E16" s="85" t="s">
        <v>144</v>
      </c>
      <c r="F16" s="45" t="s">
        <v>60</v>
      </c>
      <c r="G16" s="85" t="s">
        <v>145</v>
      </c>
      <c r="H16" s="86" t="s">
        <v>146</v>
      </c>
      <c r="I16" s="87" t="s">
        <v>147</v>
      </c>
      <c r="J16" s="88" t="s">
        <v>64</v>
      </c>
      <c r="K16" s="85" t="s">
        <v>148</v>
      </c>
      <c r="L16" s="89" t="s">
        <v>149</v>
      </c>
    </row>
    <row r="17" ht="45.75" customHeight="1">
      <c r="A17" s="90" t="s">
        <v>67</v>
      </c>
      <c r="B17" s="91" t="s">
        <v>150</v>
      </c>
      <c r="C17" s="51"/>
      <c r="D17" s="92" t="s">
        <v>151</v>
      </c>
      <c r="E17" s="93" t="s">
        <v>22</v>
      </c>
      <c r="F17" s="93"/>
      <c r="G17" s="93">
        <v>448095.3048</v>
      </c>
      <c r="H17" s="94">
        <v>553204.08</v>
      </c>
      <c r="I17" s="95">
        <v>137.0</v>
      </c>
      <c r="J17" s="96">
        <f t="shared" ref="J17:J18" si="4">I17</f>
        <v>137</v>
      </c>
      <c r="K17" s="91" t="s">
        <v>71</v>
      </c>
      <c r="L17" s="97" t="s">
        <v>152</v>
      </c>
    </row>
    <row r="18" ht="45.75" customHeight="1">
      <c r="A18" s="90" t="s">
        <v>73</v>
      </c>
      <c r="B18" s="91" t="s">
        <v>153</v>
      </c>
      <c r="C18" s="91"/>
      <c r="D18" s="98" t="s">
        <v>154</v>
      </c>
      <c r="E18" s="93" t="s">
        <v>22</v>
      </c>
      <c r="F18" s="93"/>
      <c r="G18" s="93">
        <v>39249.2223</v>
      </c>
      <c r="H18" s="94">
        <v>48455.83</v>
      </c>
      <c r="I18" s="95">
        <v>12.0</v>
      </c>
      <c r="J18" s="96">
        <f t="shared" si="4"/>
        <v>12</v>
      </c>
      <c r="K18" s="91" t="s">
        <v>71</v>
      </c>
      <c r="L18" s="97" t="s">
        <v>155</v>
      </c>
    </row>
    <row r="19">
      <c r="A19" s="80"/>
      <c r="B19" s="80"/>
      <c r="C19" s="80"/>
      <c r="D19" s="80"/>
      <c r="E19" s="80"/>
      <c r="F19" s="80"/>
      <c r="G19" s="80"/>
      <c r="H19" s="80"/>
      <c r="I19" s="80"/>
      <c r="J19" s="80"/>
      <c r="K19" s="80"/>
      <c r="L19" s="80"/>
    </row>
    <row r="20">
      <c r="A20" s="99" t="s">
        <v>55</v>
      </c>
      <c r="B20" s="100" t="s">
        <v>156</v>
      </c>
      <c r="C20" s="45" t="s">
        <v>57</v>
      </c>
      <c r="D20" s="100" t="s">
        <v>157</v>
      </c>
      <c r="E20" s="100" t="s">
        <v>158</v>
      </c>
      <c r="F20" s="45" t="s">
        <v>60</v>
      </c>
      <c r="G20" s="100" t="s">
        <v>159</v>
      </c>
      <c r="H20" s="101" t="s">
        <v>160</v>
      </c>
      <c r="I20" s="102" t="s">
        <v>161</v>
      </c>
      <c r="J20" s="103" t="s">
        <v>64</v>
      </c>
      <c r="K20" s="100" t="s">
        <v>162</v>
      </c>
      <c r="L20" s="100" t="s">
        <v>163</v>
      </c>
    </row>
    <row r="21" ht="67.5" customHeight="1">
      <c r="A21" s="50" t="s">
        <v>67</v>
      </c>
      <c r="B21" s="51" t="s">
        <v>164</v>
      </c>
      <c r="C21" s="51"/>
      <c r="D21" s="52" t="s">
        <v>165</v>
      </c>
      <c r="E21" s="78" t="s">
        <v>23</v>
      </c>
      <c r="F21" s="78"/>
      <c r="G21" s="67">
        <f>I21-H21</f>
        <v>1700270.19</v>
      </c>
      <c r="H21" s="62">
        <f>I21*$B$4</f>
        <v>398828.81</v>
      </c>
      <c r="I21" s="67">
        <v>2099099.0</v>
      </c>
      <c r="J21" s="63">
        <f t="shared" ref="J21:J23" si="5">I21</f>
        <v>2099099</v>
      </c>
      <c r="K21" s="78" t="s">
        <v>71</v>
      </c>
      <c r="L21" s="51" t="s">
        <v>166</v>
      </c>
    </row>
    <row r="22" ht="69.0" customHeight="1">
      <c r="A22" s="50" t="s">
        <v>73</v>
      </c>
      <c r="B22" s="51" t="s">
        <v>167</v>
      </c>
      <c r="C22" s="78"/>
      <c r="D22" s="104" t="s">
        <v>168</v>
      </c>
      <c r="E22" s="78" t="s">
        <v>23</v>
      </c>
      <c r="F22" s="78"/>
      <c r="G22" s="67">
        <v>264600.0</v>
      </c>
      <c r="H22" s="62">
        <f>G22*$B$4</f>
        <v>50274</v>
      </c>
      <c r="I22" s="68">
        <f>G22+H22</f>
        <v>314874</v>
      </c>
      <c r="J22" s="63">
        <f t="shared" si="5"/>
        <v>314874</v>
      </c>
      <c r="K22" s="78" t="s">
        <v>71</v>
      </c>
      <c r="L22" s="51" t="s">
        <v>169</v>
      </c>
    </row>
    <row r="23" ht="69.75" customHeight="1">
      <c r="A23" s="50" t="s">
        <v>77</v>
      </c>
      <c r="B23" s="51" t="s">
        <v>170</v>
      </c>
      <c r="C23" s="51"/>
      <c r="D23" s="83" t="s">
        <v>171</v>
      </c>
      <c r="E23" s="78" t="s">
        <v>23</v>
      </c>
      <c r="F23" s="78"/>
      <c r="G23" s="61">
        <v>10.0</v>
      </c>
      <c r="H23" s="62">
        <f>G23*$B$5*$B$4</f>
        <v>7670.3</v>
      </c>
      <c r="I23" s="62">
        <f>G23*$B$5+H23</f>
        <v>48040.3</v>
      </c>
      <c r="J23" s="63">
        <f t="shared" si="5"/>
        <v>48040.3</v>
      </c>
      <c r="K23" s="78" t="s">
        <v>71</v>
      </c>
      <c r="L23" s="51" t="s">
        <v>172</v>
      </c>
    </row>
    <row r="24">
      <c r="A24" s="80"/>
      <c r="B24" s="80"/>
      <c r="C24" s="80"/>
      <c r="D24" s="80"/>
      <c r="E24" s="80"/>
      <c r="F24" s="80"/>
      <c r="G24" s="80"/>
      <c r="H24" s="80"/>
      <c r="I24" s="80"/>
      <c r="J24" s="80"/>
      <c r="K24" s="80"/>
      <c r="L24" s="80"/>
    </row>
    <row r="25">
      <c r="A25" s="99" t="s">
        <v>55</v>
      </c>
      <c r="B25" s="100" t="s">
        <v>173</v>
      </c>
      <c r="C25" s="45" t="s">
        <v>57</v>
      </c>
      <c r="D25" s="100" t="s">
        <v>174</v>
      </c>
      <c r="E25" s="100" t="s">
        <v>175</v>
      </c>
      <c r="F25" s="45" t="s">
        <v>60</v>
      </c>
      <c r="G25" s="100" t="s">
        <v>176</v>
      </c>
      <c r="H25" s="101" t="s">
        <v>177</v>
      </c>
      <c r="I25" s="102" t="s">
        <v>178</v>
      </c>
      <c r="J25" s="103" t="s">
        <v>64</v>
      </c>
      <c r="K25" s="100" t="s">
        <v>179</v>
      </c>
      <c r="L25" s="100" t="s">
        <v>180</v>
      </c>
    </row>
    <row r="26" ht="93.0" customHeight="1">
      <c r="A26" s="50" t="s">
        <v>67</v>
      </c>
      <c r="B26" s="78" t="s">
        <v>181</v>
      </c>
      <c r="C26" s="51"/>
      <c r="D26" s="105" t="s">
        <v>182</v>
      </c>
      <c r="E26" s="78" t="s">
        <v>183</v>
      </c>
      <c r="F26" s="78"/>
      <c r="G26" s="78">
        <v>286000.0</v>
      </c>
      <c r="H26" s="54">
        <f>G26*19%</f>
        <v>54340</v>
      </c>
      <c r="I26" s="53">
        <f t="shared" ref="I26:I27" si="6">G26+H26</f>
        <v>340340</v>
      </c>
      <c r="J26" s="54">
        <f>I26</f>
        <v>340340</v>
      </c>
      <c r="K26" s="78" t="s">
        <v>71</v>
      </c>
      <c r="L26" s="78" t="s">
        <v>184</v>
      </c>
    </row>
    <row r="27" ht="96.75" customHeight="1">
      <c r="A27" s="50" t="s">
        <v>73</v>
      </c>
      <c r="B27" s="78" t="s">
        <v>185</v>
      </c>
      <c r="C27" s="78"/>
      <c r="D27" s="106" t="s">
        <v>186</v>
      </c>
      <c r="E27" s="78" t="s">
        <v>183</v>
      </c>
      <c r="F27" s="78"/>
      <c r="G27" s="107">
        <v>80.0</v>
      </c>
      <c r="H27" s="54">
        <v>10.0</v>
      </c>
      <c r="I27" s="53">
        <f t="shared" si="6"/>
        <v>90</v>
      </c>
      <c r="J27" s="54">
        <f>I27*3800</f>
        <v>342000</v>
      </c>
      <c r="K27" s="78" t="s">
        <v>71</v>
      </c>
      <c r="L27" s="78" t="s">
        <v>184</v>
      </c>
    </row>
    <row r="28">
      <c r="A28" s="80"/>
      <c r="B28" s="80"/>
      <c r="C28" s="80"/>
      <c r="D28" s="80"/>
      <c r="E28" s="80"/>
      <c r="F28" s="80"/>
      <c r="G28" s="80"/>
      <c r="H28" s="80"/>
      <c r="I28" s="80"/>
      <c r="J28" s="80"/>
      <c r="K28" s="80"/>
      <c r="L28" s="80"/>
    </row>
    <row r="29">
      <c r="A29" s="99" t="s">
        <v>55</v>
      </c>
      <c r="B29" s="100" t="s">
        <v>187</v>
      </c>
      <c r="C29" s="45" t="s">
        <v>57</v>
      </c>
      <c r="D29" s="100" t="s">
        <v>188</v>
      </c>
      <c r="E29" s="100" t="s">
        <v>189</v>
      </c>
      <c r="F29" s="45" t="s">
        <v>60</v>
      </c>
      <c r="G29" s="100" t="s">
        <v>190</v>
      </c>
      <c r="H29" s="101" t="s">
        <v>191</v>
      </c>
      <c r="I29" s="102" t="s">
        <v>192</v>
      </c>
      <c r="J29" s="103" t="s">
        <v>64</v>
      </c>
      <c r="K29" s="100" t="s">
        <v>193</v>
      </c>
      <c r="L29" s="100" t="s">
        <v>194</v>
      </c>
    </row>
    <row r="30" ht="81.0" customHeight="1">
      <c r="A30" s="108" t="s">
        <v>67</v>
      </c>
      <c r="B30" s="109" t="s">
        <v>164</v>
      </c>
      <c r="C30" s="51"/>
      <c r="D30" s="106" t="s">
        <v>195</v>
      </c>
      <c r="E30" s="109" t="s">
        <v>25</v>
      </c>
      <c r="F30" s="109"/>
      <c r="G30" s="110">
        <v>179900.0</v>
      </c>
      <c r="H30" s="110">
        <v>179900.0</v>
      </c>
      <c r="I30" s="111">
        <v>44.0</v>
      </c>
      <c r="J30" s="112">
        <f>I30</f>
        <v>44</v>
      </c>
      <c r="K30" s="109" t="s">
        <v>196</v>
      </c>
      <c r="L30" s="109" t="s">
        <v>197</v>
      </c>
    </row>
    <row r="31" ht="84.75" customHeight="1">
      <c r="A31" s="108" t="s">
        <v>73</v>
      </c>
      <c r="B31" s="109" t="s">
        <v>198</v>
      </c>
      <c r="C31" s="109"/>
      <c r="D31" s="113" t="s">
        <v>199</v>
      </c>
      <c r="E31" s="109" t="s">
        <v>25</v>
      </c>
      <c r="F31" s="109"/>
      <c r="G31" s="110">
        <v>40379.0</v>
      </c>
      <c r="H31" s="110">
        <v>40379.0</v>
      </c>
      <c r="I31" s="114" t="s">
        <v>200</v>
      </c>
      <c r="J31" s="115">
        <v>10290.0</v>
      </c>
      <c r="K31" s="109" t="s">
        <v>71</v>
      </c>
      <c r="L31" s="109" t="s">
        <v>197</v>
      </c>
    </row>
    <row r="32" ht="82.5" customHeight="1">
      <c r="A32" s="108" t="s">
        <v>77</v>
      </c>
      <c r="B32" s="109" t="s">
        <v>201</v>
      </c>
      <c r="C32" s="78"/>
      <c r="D32" s="106" t="s">
        <v>202</v>
      </c>
      <c r="E32" s="109" t="s">
        <v>25</v>
      </c>
      <c r="F32" s="109"/>
      <c r="G32" s="116">
        <v>72643.0</v>
      </c>
      <c r="H32" s="116">
        <v>72643.0</v>
      </c>
      <c r="I32" s="117">
        <v>17.99</v>
      </c>
      <c r="J32" s="118">
        <v>17.99</v>
      </c>
      <c r="K32" s="109" t="s">
        <v>196</v>
      </c>
      <c r="L32" s="109" t="s">
        <v>203</v>
      </c>
    </row>
    <row r="33">
      <c r="A33" s="119"/>
      <c r="B33" s="120"/>
      <c r="C33" s="120"/>
      <c r="D33" s="120"/>
      <c r="E33" s="120"/>
      <c r="F33" s="120"/>
      <c r="G33" s="120"/>
      <c r="H33" s="121"/>
      <c r="I33" s="122"/>
      <c r="J33" s="120"/>
      <c r="K33" s="120"/>
      <c r="L33" s="123"/>
      <c r="M33" s="124"/>
      <c r="N33" s="124"/>
      <c r="O33" s="124"/>
      <c r="P33" s="124"/>
      <c r="Q33" s="124"/>
      <c r="R33" s="124"/>
      <c r="S33" s="124"/>
      <c r="T33" s="124"/>
      <c r="U33" s="124"/>
      <c r="V33" s="124"/>
      <c r="W33" s="124"/>
      <c r="X33" s="124"/>
      <c r="Y33" s="124"/>
      <c r="Z33" s="124"/>
      <c r="AA33" s="124"/>
      <c r="AB33" s="124"/>
    </row>
    <row r="34">
      <c r="A34" s="84" t="s">
        <v>55</v>
      </c>
      <c r="B34" s="85" t="s">
        <v>204</v>
      </c>
      <c r="C34" s="45" t="s">
        <v>57</v>
      </c>
      <c r="D34" s="85" t="s">
        <v>205</v>
      </c>
      <c r="E34" s="85" t="s">
        <v>206</v>
      </c>
      <c r="F34" s="45" t="s">
        <v>60</v>
      </c>
      <c r="G34" s="85" t="s">
        <v>207</v>
      </c>
      <c r="H34" s="86" t="s">
        <v>208</v>
      </c>
      <c r="I34" s="87" t="s">
        <v>209</v>
      </c>
      <c r="J34" s="88" t="s">
        <v>64</v>
      </c>
      <c r="K34" s="85" t="s">
        <v>210</v>
      </c>
      <c r="L34" s="89" t="s">
        <v>149</v>
      </c>
    </row>
    <row r="35" ht="48.75" customHeight="1">
      <c r="A35" s="90" t="s">
        <v>67</v>
      </c>
      <c r="B35" s="109" t="s">
        <v>26</v>
      </c>
      <c r="C35" s="78"/>
      <c r="D35" s="106" t="s">
        <v>211</v>
      </c>
      <c r="E35" s="109" t="s">
        <v>26</v>
      </c>
      <c r="F35" s="78"/>
      <c r="G35" s="125">
        <v>84797.0</v>
      </c>
      <c r="H35" s="125">
        <v>84797.0</v>
      </c>
      <c r="I35" s="126">
        <v>21.0</v>
      </c>
      <c r="J35" s="96">
        <f>I35</f>
        <v>21</v>
      </c>
      <c r="K35" s="91" t="s">
        <v>71</v>
      </c>
      <c r="L35" s="97" t="s">
        <v>212</v>
      </c>
    </row>
    <row r="36">
      <c r="A36" s="119"/>
      <c r="B36" s="120"/>
      <c r="C36" s="120"/>
      <c r="D36" s="120"/>
      <c r="E36" s="120"/>
      <c r="F36" s="120"/>
      <c r="G36" s="120"/>
      <c r="H36" s="121"/>
      <c r="I36" s="122"/>
      <c r="J36" s="120"/>
      <c r="K36" s="120"/>
      <c r="L36" s="123"/>
      <c r="M36" s="124"/>
      <c r="N36" s="124"/>
      <c r="O36" s="124"/>
      <c r="P36" s="124"/>
      <c r="Q36" s="124"/>
      <c r="R36" s="124"/>
      <c r="S36" s="124"/>
      <c r="T36" s="124"/>
      <c r="U36" s="124"/>
      <c r="V36" s="124"/>
      <c r="W36" s="124"/>
      <c r="X36" s="124"/>
      <c r="Y36" s="124"/>
      <c r="Z36" s="124"/>
      <c r="AA36" s="124"/>
      <c r="AB36" s="124"/>
    </row>
    <row r="37">
      <c r="A37" s="84" t="s">
        <v>55</v>
      </c>
      <c r="B37" s="85" t="s">
        <v>213</v>
      </c>
      <c r="C37" s="45" t="s">
        <v>57</v>
      </c>
      <c r="D37" s="85" t="s">
        <v>214</v>
      </c>
      <c r="E37" s="85" t="s">
        <v>215</v>
      </c>
      <c r="F37" s="45" t="s">
        <v>60</v>
      </c>
      <c r="G37" s="85" t="s">
        <v>216</v>
      </c>
      <c r="H37" s="86" t="s">
        <v>217</v>
      </c>
      <c r="I37" s="87" t="s">
        <v>218</v>
      </c>
      <c r="J37" s="88" t="s">
        <v>64</v>
      </c>
      <c r="K37" s="85" t="s">
        <v>219</v>
      </c>
      <c r="L37" s="89" t="s">
        <v>149</v>
      </c>
    </row>
    <row r="38" ht="48.0" customHeight="1">
      <c r="A38" s="90" t="s">
        <v>67</v>
      </c>
      <c r="B38" s="109" t="s">
        <v>220</v>
      </c>
      <c r="C38" s="78"/>
      <c r="D38" s="106" t="s">
        <v>221</v>
      </c>
      <c r="E38" s="109" t="s">
        <v>222</v>
      </c>
      <c r="F38" s="78"/>
      <c r="G38" s="125">
        <v>45000.0</v>
      </c>
      <c r="H38" s="125">
        <v>45000.0</v>
      </c>
      <c r="I38" s="126">
        <v>11.0</v>
      </c>
      <c r="J38" s="96">
        <f>I38</f>
        <v>11</v>
      </c>
      <c r="K38" s="91" t="s">
        <v>71</v>
      </c>
      <c r="L38" s="97" t="s">
        <v>212</v>
      </c>
    </row>
    <row r="39">
      <c r="A39" s="127"/>
      <c r="B39" s="128"/>
      <c r="C39" s="128"/>
      <c r="D39" s="128"/>
      <c r="E39" s="128"/>
      <c r="F39" s="128"/>
      <c r="G39" s="128"/>
      <c r="H39" s="129"/>
      <c r="I39" s="130"/>
      <c r="J39" s="128"/>
      <c r="K39" s="128"/>
      <c r="L39" s="128"/>
      <c r="M39" s="124"/>
      <c r="N39" s="124"/>
      <c r="O39" s="124"/>
      <c r="P39" s="124"/>
      <c r="Q39" s="124"/>
      <c r="R39" s="124"/>
      <c r="S39" s="124"/>
      <c r="T39" s="124"/>
      <c r="U39" s="124"/>
      <c r="V39" s="124"/>
      <c r="W39" s="124"/>
      <c r="X39" s="124"/>
      <c r="Y39" s="124"/>
      <c r="Z39" s="124"/>
      <c r="AA39" s="124"/>
      <c r="AB39" s="124"/>
    </row>
    <row r="40">
      <c r="A40" s="43" t="s">
        <v>55</v>
      </c>
      <c r="B40" s="44" t="s">
        <v>223</v>
      </c>
      <c r="C40" s="45" t="s">
        <v>57</v>
      </c>
      <c r="D40" s="44" t="s">
        <v>224</v>
      </c>
      <c r="E40" s="44" t="s">
        <v>225</v>
      </c>
      <c r="F40" s="45" t="s">
        <v>60</v>
      </c>
      <c r="G40" s="44" t="s">
        <v>226</v>
      </c>
      <c r="H40" s="46" t="s">
        <v>227</v>
      </c>
      <c r="I40" s="47" t="s">
        <v>228</v>
      </c>
      <c r="J40" s="48" t="s">
        <v>64</v>
      </c>
      <c r="K40" s="44" t="s">
        <v>229</v>
      </c>
      <c r="L40" s="44" t="s">
        <v>230</v>
      </c>
    </row>
    <row r="41" ht="45.75" customHeight="1">
      <c r="A41" s="50" t="s">
        <v>67</v>
      </c>
      <c r="B41" s="109" t="s">
        <v>231</v>
      </c>
      <c r="C41" s="78"/>
      <c r="D41" s="131" t="s">
        <v>232</v>
      </c>
      <c r="E41" s="109" t="s">
        <v>233</v>
      </c>
      <c r="F41" s="78"/>
      <c r="G41" s="132">
        <v>2613344.1561</v>
      </c>
      <c r="H41" s="133">
        <v>3226350.81</v>
      </c>
      <c r="I41" s="134">
        <v>799.0</v>
      </c>
      <c r="J41" s="133">
        <f>I41</f>
        <v>799</v>
      </c>
      <c r="K41" s="135" t="s">
        <v>71</v>
      </c>
      <c r="L41" s="135" t="s">
        <v>234</v>
      </c>
    </row>
    <row r="42">
      <c r="A42" s="58"/>
      <c r="B42" s="59"/>
      <c r="C42" s="59"/>
      <c r="D42" s="59"/>
      <c r="E42" s="136"/>
      <c r="F42" s="136"/>
      <c r="G42" s="59"/>
      <c r="H42" s="59"/>
      <c r="I42" s="59"/>
      <c r="J42" s="59"/>
      <c r="K42" s="59"/>
      <c r="L42" s="59"/>
    </row>
    <row r="43">
      <c r="A43" s="43" t="s">
        <v>55</v>
      </c>
      <c r="B43" s="44" t="s">
        <v>235</v>
      </c>
      <c r="C43" s="45" t="s">
        <v>57</v>
      </c>
      <c r="D43" s="44" t="s">
        <v>236</v>
      </c>
      <c r="E43" s="44" t="s">
        <v>237</v>
      </c>
      <c r="F43" s="45" t="s">
        <v>60</v>
      </c>
      <c r="G43" s="44" t="s">
        <v>238</v>
      </c>
      <c r="H43" s="46" t="s">
        <v>239</v>
      </c>
      <c r="I43" s="47" t="s">
        <v>240</v>
      </c>
      <c r="J43" s="48" t="s">
        <v>64</v>
      </c>
      <c r="K43" s="44" t="s">
        <v>241</v>
      </c>
      <c r="L43" s="44" t="s">
        <v>242</v>
      </c>
    </row>
    <row r="44" ht="57.75" customHeight="1">
      <c r="A44" s="50" t="s">
        <v>67</v>
      </c>
      <c r="B44" s="109" t="s">
        <v>243</v>
      </c>
      <c r="C44" s="135"/>
      <c r="D44" s="131" t="s">
        <v>244</v>
      </c>
      <c r="E44" s="109" t="s">
        <v>243</v>
      </c>
      <c r="F44" s="135"/>
      <c r="G44" s="135">
        <v>111206.1312</v>
      </c>
      <c r="H44" s="133">
        <v>137291.52</v>
      </c>
      <c r="I44" s="134">
        <v>34.0</v>
      </c>
      <c r="J44" s="137">
        <f>I44</f>
        <v>34</v>
      </c>
      <c r="K44" s="135" t="s">
        <v>71</v>
      </c>
      <c r="L44" s="135" t="s">
        <v>245</v>
      </c>
    </row>
  </sheetData>
  <mergeCells count="2">
    <mergeCell ref="A1:L1"/>
    <mergeCell ref="A6:L6"/>
  </mergeCells>
  <hyperlinks>
    <hyperlink r:id="rId1" ref="D9"/>
    <hyperlink r:id="rId2" ref="D12"/>
    <hyperlink r:id="rId3" ref="D13"/>
    <hyperlink r:id="rId4" ref="D14"/>
    <hyperlink r:id="rId5" ref="D17"/>
    <hyperlink r:id="rId6" ref="D18"/>
    <hyperlink r:id="rId7" ref="D21"/>
    <hyperlink r:id="rId8" ref="D22"/>
    <hyperlink r:id="rId9" ref="D23"/>
    <hyperlink r:id="rId10" ref="D26"/>
    <hyperlink r:id="rId11" ref="D27"/>
    <hyperlink r:id="rId12" ref="D30"/>
    <hyperlink r:id="rId13" location="/28-tipo_de_licencia-1_dispositivo" ref="D31"/>
    <hyperlink r:id="rId14" ref="D32"/>
    <hyperlink r:id="rId15" ref="D35"/>
    <hyperlink r:id="rId16" ref="D38"/>
    <hyperlink r:id="rId17" ref="D41"/>
    <hyperlink r:id="rId18" ref="D44"/>
  </hyperlinks>
  <printOptions/>
  <pageMargins bottom="0.75" footer="0.0" header="0.0" left="0.7" right="0.7" top="0.75"/>
  <pageSetup orientation="landscape"/>
  <drawing r:id="rId19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" width="19.13"/>
    <col customWidth="1" min="3" max="3" width="20.38"/>
    <col customWidth="1" min="4" max="4" width="19.13"/>
    <col customWidth="1" min="5" max="6" width="21.88"/>
    <col customWidth="1" min="7" max="8" width="17.0"/>
    <col customWidth="1" min="9" max="9" width="18.0"/>
    <col customWidth="1" min="10" max="10" width="17.0"/>
    <col customWidth="1" min="11" max="11" width="19.13"/>
    <col customWidth="1" min="12" max="12" width="21.88"/>
    <col customWidth="1" min="13" max="28" width="10.0"/>
  </cols>
  <sheetData>
    <row r="1" ht="12.75" customHeight="1"/>
    <row r="2" ht="27.75" customHeight="1">
      <c r="A2" s="40" t="s">
        <v>53</v>
      </c>
    </row>
    <row r="3" ht="12.75" customHeight="1"/>
    <row r="4" ht="12.75" customHeight="1"/>
    <row r="5" ht="43.5" customHeight="1">
      <c r="A5" s="138" t="s">
        <v>246</v>
      </c>
      <c r="B5" s="26"/>
      <c r="C5" s="26"/>
      <c r="D5" s="26"/>
      <c r="E5" s="26"/>
      <c r="F5" s="26"/>
      <c r="G5" s="26"/>
      <c r="H5" s="26"/>
      <c r="I5" s="26"/>
      <c r="J5" s="26"/>
      <c r="K5" s="26"/>
      <c r="L5" s="42"/>
    </row>
    <row r="6" ht="75.75" customHeight="1">
      <c r="A6" s="43" t="s">
        <v>55</v>
      </c>
      <c r="B6" s="44" t="s">
        <v>247</v>
      </c>
      <c r="C6" s="45" t="s">
        <v>57</v>
      </c>
      <c r="D6" s="44" t="s">
        <v>248</v>
      </c>
      <c r="E6" s="44" t="s">
        <v>249</v>
      </c>
      <c r="F6" s="45" t="s">
        <v>60</v>
      </c>
      <c r="G6" s="44" t="s">
        <v>250</v>
      </c>
      <c r="H6" s="46" t="s">
        <v>251</v>
      </c>
      <c r="I6" s="47" t="s">
        <v>252</v>
      </c>
      <c r="J6" s="48" t="s">
        <v>64</v>
      </c>
      <c r="K6" s="44" t="s">
        <v>253</v>
      </c>
      <c r="L6" s="44" t="s">
        <v>254</v>
      </c>
      <c r="M6" s="49"/>
      <c r="N6" s="49"/>
      <c r="O6" s="49"/>
      <c r="P6" s="49"/>
      <c r="Q6" s="49"/>
      <c r="R6" s="49"/>
      <c r="S6" s="49"/>
      <c r="T6" s="49"/>
      <c r="U6" s="49"/>
      <c r="V6" s="49"/>
      <c r="W6" s="49"/>
      <c r="X6" s="49"/>
      <c r="Y6" s="49"/>
      <c r="Z6" s="49"/>
      <c r="AA6" s="49"/>
      <c r="AB6" s="49"/>
    </row>
    <row r="7" ht="50.25" customHeight="1">
      <c r="A7" s="50" t="s">
        <v>67</v>
      </c>
      <c r="B7" s="135" t="s">
        <v>255</v>
      </c>
      <c r="C7" s="135"/>
      <c r="D7" s="131" t="s">
        <v>256</v>
      </c>
      <c r="E7" s="135" t="s">
        <v>38</v>
      </c>
      <c r="F7" s="135"/>
      <c r="G7" s="139">
        <f t="shared" ref="G7:G9" si="1">H7-(H7*0.19)</f>
        <v>105219</v>
      </c>
      <c r="H7" s="139">
        <v>129900.0</v>
      </c>
      <c r="I7" s="140">
        <v>31.51</v>
      </c>
      <c r="J7" s="133">
        <f t="shared" ref="J7:J9" si="2"> I7</f>
        <v>31.51</v>
      </c>
      <c r="K7" s="135" t="s">
        <v>71</v>
      </c>
      <c r="L7" s="135" t="s">
        <v>257</v>
      </c>
    </row>
    <row r="8" ht="50.25" customHeight="1">
      <c r="A8" s="50" t="s">
        <v>73</v>
      </c>
      <c r="B8" s="135" t="s">
        <v>258</v>
      </c>
      <c r="C8" s="135"/>
      <c r="D8" s="141" t="s">
        <v>259</v>
      </c>
      <c r="E8" s="135" t="s">
        <v>38</v>
      </c>
      <c r="F8" s="135"/>
      <c r="G8" s="139">
        <f t="shared" si="1"/>
        <v>61479</v>
      </c>
      <c r="H8" s="139">
        <v>75900.0</v>
      </c>
      <c r="I8" s="140">
        <v>18.41</v>
      </c>
      <c r="J8" s="133">
        <f t="shared" si="2"/>
        <v>18.41</v>
      </c>
      <c r="K8" s="135" t="s">
        <v>71</v>
      </c>
      <c r="L8" s="142" t="s">
        <v>257</v>
      </c>
    </row>
    <row r="9" ht="50.25" customHeight="1">
      <c r="A9" s="50" t="s">
        <v>77</v>
      </c>
      <c r="B9" s="135" t="s">
        <v>260</v>
      </c>
      <c r="C9" s="135"/>
      <c r="D9" s="143" t="s">
        <v>261</v>
      </c>
      <c r="E9" s="135" t="s">
        <v>38</v>
      </c>
      <c r="F9" s="135"/>
      <c r="G9" s="139">
        <f t="shared" si="1"/>
        <v>62201.52</v>
      </c>
      <c r="H9" s="139">
        <v>76792.0</v>
      </c>
      <c r="I9" s="140">
        <v>18.72</v>
      </c>
      <c r="J9" s="133">
        <f t="shared" si="2"/>
        <v>18.72</v>
      </c>
      <c r="K9" s="135" t="s">
        <v>71</v>
      </c>
      <c r="L9" s="142" t="s">
        <v>262</v>
      </c>
    </row>
    <row r="10" ht="15.0" hidden="1" customHeight="1">
      <c r="A10" s="58"/>
      <c r="B10" s="59"/>
      <c r="C10" s="59"/>
      <c r="D10" s="59"/>
      <c r="E10" s="136"/>
      <c r="F10" s="136"/>
      <c r="G10" s="59"/>
      <c r="H10" s="59"/>
      <c r="I10" s="59"/>
      <c r="J10" s="59"/>
      <c r="K10" s="59"/>
      <c r="L10" s="59"/>
    </row>
    <row r="11" ht="12.75" customHeight="1"/>
    <row r="12" ht="57.75" customHeight="1">
      <c r="A12" s="43" t="s">
        <v>55</v>
      </c>
      <c r="B12" s="44" t="s">
        <v>263</v>
      </c>
      <c r="C12" s="45" t="s">
        <v>57</v>
      </c>
      <c r="D12" s="44" t="s">
        <v>264</v>
      </c>
      <c r="E12" s="44" t="s">
        <v>265</v>
      </c>
      <c r="F12" s="45" t="s">
        <v>60</v>
      </c>
      <c r="G12" s="44" t="s">
        <v>266</v>
      </c>
      <c r="H12" s="46" t="s">
        <v>267</v>
      </c>
      <c r="I12" s="47" t="s">
        <v>268</v>
      </c>
      <c r="J12" s="48" t="s">
        <v>64</v>
      </c>
      <c r="K12" s="44" t="s">
        <v>269</v>
      </c>
      <c r="L12" s="44" t="s">
        <v>270</v>
      </c>
    </row>
    <row r="13" ht="57.75" customHeight="1">
      <c r="A13" s="50" t="s">
        <v>67</v>
      </c>
      <c r="B13" s="144" t="s">
        <v>271</v>
      </c>
      <c r="C13" s="145"/>
      <c r="D13" s="131" t="s">
        <v>272</v>
      </c>
      <c r="E13" s="135" t="s">
        <v>41</v>
      </c>
      <c r="F13" s="135"/>
      <c r="G13" s="139">
        <f t="shared" ref="G13:G15" si="3">H13-(H13*0.19)</f>
        <v>1620000</v>
      </c>
      <c r="H13" s="139">
        <v>2000000.0</v>
      </c>
      <c r="I13" s="140">
        <v>484.79</v>
      </c>
      <c r="J13" s="137">
        <f t="shared" ref="J13:J15" si="4"> I13</f>
        <v>484.79</v>
      </c>
      <c r="K13" s="135" t="s">
        <v>273</v>
      </c>
      <c r="L13" s="135" t="s">
        <v>274</v>
      </c>
    </row>
    <row r="14" ht="59.25" customHeight="1">
      <c r="A14" s="50" t="s">
        <v>73</v>
      </c>
      <c r="B14" s="135" t="s">
        <v>275</v>
      </c>
      <c r="C14" s="135"/>
      <c r="D14" s="146" t="s">
        <v>276</v>
      </c>
      <c r="E14" s="135" t="s">
        <v>41</v>
      </c>
      <c r="F14" s="135"/>
      <c r="G14" s="139">
        <f t="shared" si="3"/>
        <v>1539000</v>
      </c>
      <c r="H14" s="139">
        <v>1900000.0</v>
      </c>
      <c r="I14" s="140">
        <v>460.3</v>
      </c>
      <c r="J14" s="137">
        <f t="shared" si="4"/>
        <v>460.3</v>
      </c>
      <c r="K14" s="135" t="s">
        <v>273</v>
      </c>
      <c r="L14" s="147" t="s">
        <v>277</v>
      </c>
    </row>
    <row r="15" ht="66.75" customHeight="1">
      <c r="A15" s="50" t="s">
        <v>77</v>
      </c>
      <c r="B15" s="135" t="s">
        <v>275</v>
      </c>
      <c r="C15" s="135"/>
      <c r="D15" s="148" t="s">
        <v>278</v>
      </c>
      <c r="E15" s="135" t="s">
        <v>41</v>
      </c>
      <c r="F15" s="135"/>
      <c r="G15" s="139">
        <f t="shared" si="3"/>
        <v>1831410</v>
      </c>
      <c r="H15" s="139">
        <v>2261000.0</v>
      </c>
      <c r="I15" s="140">
        <v>547.76</v>
      </c>
      <c r="J15" s="137">
        <f t="shared" si="4"/>
        <v>547.76</v>
      </c>
      <c r="K15" s="135" t="s">
        <v>273</v>
      </c>
      <c r="L15" s="147" t="s">
        <v>279</v>
      </c>
    </row>
    <row r="16" ht="12.75" customHeight="1"/>
    <row r="17" ht="57.75" customHeight="1">
      <c r="A17" s="43" t="s">
        <v>55</v>
      </c>
      <c r="B17" s="44" t="s">
        <v>280</v>
      </c>
      <c r="C17" s="45" t="s">
        <v>57</v>
      </c>
      <c r="D17" s="44" t="s">
        <v>281</v>
      </c>
      <c r="E17" s="44" t="s">
        <v>282</v>
      </c>
      <c r="F17" s="45" t="s">
        <v>60</v>
      </c>
      <c r="G17" s="44" t="s">
        <v>283</v>
      </c>
      <c r="H17" s="46" t="s">
        <v>284</v>
      </c>
      <c r="I17" s="47" t="s">
        <v>285</v>
      </c>
      <c r="J17" s="48" t="s">
        <v>64</v>
      </c>
      <c r="K17" s="44" t="s">
        <v>286</v>
      </c>
      <c r="L17" s="44" t="s">
        <v>149</v>
      </c>
    </row>
    <row r="18" ht="48.75" customHeight="1">
      <c r="A18" s="90" t="s">
        <v>67</v>
      </c>
      <c r="B18" s="93" t="s">
        <v>287</v>
      </c>
      <c r="C18" s="93"/>
      <c r="D18" s="92" t="s">
        <v>288</v>
      </c>
      <c r="E18" s="93" t="s">
        <v>289</v>
      </c>
      <c r="F18" s="93"/>
      <c r="G18" s="139">
        <f t="shared" ref="G18:G20" si="5">H18-(H18*0.19)</f>
        <v>267219</v>
      </c>
      <c r="H18" s="125">
        <v>329900.0</v>
      </c>
      <c r="I18" s="126">
        <v>81.11</v>
      </c>
      <c r="J18" s="137">
        <f t="shared" ref="J18:J20" si="6"> I18</f>
        <v>81.11</v>
      </c>
      <c r="K18" s="91" t="s">
        <v>71</v>
      </c>
      <c r="L18" s="149" t="s">
        <v>290</v>
      </c>
    </row>
    <row r="19" ht="55.5" customHeight="1">
      <c r="A19" s="90" t="s">
        <v>73</v>
      </c>
      <c r="B19" s="93" t="s">
        <v>291</v>
      </c>
      <c r="C19" s="93"/>
      <c r="D19" s="98" t="s">
        <v>292</v>
      </c>
      <c r="E19" s="93" t="s">
        <v>289</v>
      </c>
      <c r="F19" s="93"/>
      <c r="G19" s="139">
        <f t="shared" si="5"/>
        <v>307719</v>
      </c>
      <c r="H19" s="125">
        <v>379900.0</v>
      </c>
      <c r="I19" s="126">
        <v>93.4</v>
      </c>
      <c r="J19" s="137">
        <f t="shared" si="6"/>
        <v>93.4</v>
      </c>
      <c r="K19" s="91" t="s">
        <v>71</v>
      </c>
      <c r="L19" s="150" t="s">
        <v>293</v>
      </c>
    </row>
    <row r="20" ht="58.5" customHeight="1">
      <c r="A20" s="90" t="s">
        <v>77</v>
      </c>
      <c r="B20" s="151" t="s">
        <v>294</v>
      </c>
      <c r="C20" s="93"/>
      <c r="D20" s="98" t="s">
        <v>295</v>
      </c>
      <c r="E20" s="93" t="s">
        <v>289</v>
      </c>
      <c r="F20" s="93"/>
      <c r="G20" s="139">
        <f t="shared" si="5"/>
        <v>267219</v>
      </c>
      <c r="H20" s="125">
        <v>329900.0</v>
      </c>
      <c r="I20" s="126">
        <v>81.11</v>
      </c>
      <c r="J20" s="137">
        <f t="shared" si="6"/>
        <v>81.11</v>
      </c>
      <c r="K20" s="91" t="s">
        <v>71</v>
      </c>
      <c r="L20" s="150" t="s">
        <v>296</v>
      </c>
    </row>
    <row r="21" ht="12.75" customHeight="1"/>
    <row r="22" ht="57.75" customHeight="1">
      <c r="A22" s="43" t="s">
        <v>55</v>
      </c>
      <c r="B22" s="44" t="s">
        <v>297</v>
      </c>
      <c r="C22" s="45" t="s">
        <v>57</v>
      </c>
      <c r="D22" s="44" t="s">
        <v>298</v>
      </c>
      <c r="E22" s="44" t="s">
        <v>299</v>
      </c>
      <c r="F22" s="45" t="s">
        <v>60</v>
      </c>
      <c r="G22" s="44" t="s">
        <v>300</v>
      </c>
      <c r="H22" s="46" t="s">
        <v>301</v>
      </c>
      <c r="I22" s="47" t="s">
        <v>302</v>
      </c>
      <c r="J22" s="48" t="s">
        <v>64</v>
      </c>
      <c r="K22" s="44" t="s">
        <v>303</v>
      </c>
      <c r="L22" s="44" t="s">
        <v>149</v>
      </c>
    </row>
    <row r="23" ht="61.5" customHeight="1">
      <c r="A23" s="90" t="s">
        <v>67</v>
      </c>
      <c r="B23" s="93" t="s">
        <v>304</v>
      </c>
      <c r="C23" s="93"/>
      <c r="D23" s="92" t="s">
        <v>305</v>
      </c>
      <c r="E23" s="93" t="s">
        <v>306</v>
      </c>
      <c r="F23" s="93"/>
      <c r="G23" s="139">
        <f t="shared" ref="G23:G25" si="7">H23-(H23*0.19)</f>
        <v>178119</v>
      </c>
      <c r="H23" s="125">
        <v>219900.0</v>
      </c>
      <c r="I23" s="126">
        <v>54.09</v>
      </c>
      <c r="J23" s="137">
        <f t="shared" ref="J23:J25" si="8"> I23</f>
        <v>54.09</v>
      </c>
      <c r="K23" s="91" t="s">
        <v>71</v>
      </c>
      <c r="L23" s="97" t="s">
        <v>307</v>
      </c>
    </row>
    <row r="24" ht="48.75" customHeight="1">
      <c r="A24" s="90" t="s">
        <v>73</v>
      </c>
      <c r="B24" s="93" t="s">
        <v>68</v>
      </c>
      <c r="C24" s="51"/>
      <c r="D24" s="98" t="s">
        <v>308</v>
      </c>
      <c r="E24" s="93" t="s">
        <v>306</v>
      </c>
      <c r="F24" s="93"/>
      <c r="G24" s="139">
        <f t="shared" si="7"/>
        <v>348.219</v>
      </c>
      <c r="H24" s="125">
        <v>429.9</v>
      </c>
      <c r="I24" s="126">
        <v>105.71</v>
      </c>
      <c r="J24" s="137">
        <f t="shared" si="8"/>
        <v>105.71</v>
      </c>
      <c r="K24" s="91" t="s">
        <v>71</v>
      </c>
      <c r="L24" s="97" t="s">
        <v>307</v>
      </c>
    </row>
    <row r="25" ht="48.75" customHeight="1">
      <c r="A25" s="90" t="s">
        <v>77</v>
      </c>
      <c r="B25" s="93" t="s">
        <v>309</v>
      </c>
      <c r="C25" s="135"/>
      <c r="D25" s="98" t="s">
        <v>310</v>
      </c>
      <c r="E25" s="93" t="s">
        <v>306</v>
      </c>
      <c r="F25" s="93"/>
      <c r="G25" s="139">
        <f t="shared" si="7"/>
        <v>392769</v>
      </c>
      <c r="H25" s="125">
        <v>484900.0</v>
      </c>
      <c r="I25" s="126">
        <v>120.27</v>
      </c>
      <c r="J25" s="137">
        <f t="shared" si="8"/>
        <v>120.27</v>
      </c>
      <c r="K25" s="91" t="s">
        <v>71</v>
      </c>
      <c r="L25" s="97" t="s">
        <v>307</v>
      </c>
    </row>
    <row r="26" ht="12.75" customHeight="1">
      <c r="M26" s="152"/>
    </row>
    <row r="27" ht="45.75" customHeight="1">
      <c r="A27" s="43" t="s">
        <v>55</v>
      </c>
      <c r="B27" s="44" t="s">
        <v>311</v>
      </c>
      <c r="C27" s="45" t="s">
        <v>57</v>
      </c>
      <c r="D27" s="44" t="s">
        <v>312</v>
      </c>
      <c r="E27" s="44" t="s">
        <v>313</v>
      </c>
      <c r="F27" s="45" t="s">
        <v>60</v>
      </c>
      <c r="G27" s="44" t="s">
        <v>314</v>
      </c>
      <c r="H27" s="46" t="s">
        <v>315</v>
      </c>
      <c r="I27" s="47" t="s">
        <v>316</v>
      </c>
      <c r="J27" s="48" t="s">
        <v>64</v>
      </c>
      <c r="K27" s="44" t="s">
        <v>317</v>
      </c>
      <c r="L27" s="44" t="s">
        <v>149</v>
      </c>
    </row>
    <row r="28" ht="40.5" customHeight="1">
      <c r="A28" s="90" t="s">
        <v>67</v>
      </c>
      <c r="B28" s="93" t="s">
        <v>255</v>
      </c>
      <c r="C28" s="135"/>
      <c r="D28" s="92" t="s">
        <v>318</v>
      </c>
      <c r="E28" s="93" t="s">
        <v>319</v>
      </c>
      <c r="F28" s="135"/>
      <c r="G28" s="139">
        <f t="shared" ref="G28:G30" si="9">H28-(H28*0.19)</f>
        <v>105219</v>
      </c>
      <c r="H28" s="125">
        <v>129900.0</v>
      </c>
      <c r="I28" s="126" t="s">
        <v>320</v>
      </c>
      <c r="J28" s="94">
        <v>32.48</v>
      </c>
      <c r="K28" s="93" t="s">
        <v>71</v>
      </c>
      <c r="L28" s="97" t="s">
        <v>321</v>
      </c>
    </row>
    <row r="29" ht="51.0" customHeight="1">
      <c r="A29" s="90" t="s">
        <v>73</v>
      </c>
      <c r="B29" s="93" t="s">
        <v>258</v>
      </c>
      <c r="C29" s="135"/>
      <c r="D29" s="98" t="s">
        <v>322</v>
      </c>
      <c r="E29" s="93" t="s">
        <v>319</v>
      </c>
      <c r="F29" s="135"/>
      <c r="G29" s="139">
        <f t="shared" si="9"/>
        <v>80190</v>
      </c>
      <c r="H29" s="125">
        <v>99000.0</v>
      </c>
      <c r="I29" s="126" t="s">
        <v>323</v>
      </c>
      <c r="J29" s="94">
        <v>24.75</v>
      </c>
      <c r="K29" s="93" t="s">
        <v>71</v>
      </c>
      <c r="L29" s="97" t="s">
        <v>321</v>
      </c>
    </row>
    <row r="30" ht="51.0" customHeight="1">
      <c r="A30" s="90" t="s">
        <v>77</v>
      </c>
      <c r="B30" s="93" t="s">
        <v>324</v>
      </c>
      <c r="C30" s="135"/>
      <c r="D30" s="98" t="s">
        <v>325</v>
      </c>
      <c r="E30" s="93" t="s">
        <v>319</v>
      </c>
      <c r="F30" s="135"/>
      <c r="G30" s="139">
        <f t="shared" si="9"/>
        <v>85041.9</v>
      </c>
      <c r="H30" s="125">
        <v>104990.0</v>
      </c>
      <c r="I30" s="126" t="s">
        <v>326</v>
      </c>
      <c r="J30" s="94">
        <v>26.23</v>
      </c>
      <c r="K30" s="93" t="s">
        <v>71</v>
      </c>
      <c r="L30" s="91" t="s">
        <v>321</v>
      </c>
    </row>
    <row r="31" ht="12.75" customHeight="1"/>
    <row r="32" ht="55.5" customHeight="1">
      <c r="A32" s="43" t="s">
        <v>55</v>
      </c>
      <c r="B32" s="44" t="s">
        <v>327</v>
      </c>
      <c r="C32" s="45" t="s">
        <v>57</v>
      </c>
      <c r="D32" s="44" t="s">
        <v>328</v>
      </c>
      <c r="E32" s="44" t="s">
        <v>329</v>
      </c>
      <c r="F32" s="45" t="s">
        <v>60</v>
      </c>
      <c r="G32" s="44" t="s">
        <v>330</v>
      </c>
      <c r="H32" s="46" t="s">
        <v>331</v>
      </c>
      <c r="I32" s="47" t="s">
        <v>332</v>
      </c>
      <c r="J32" s="48" t="s">
        <v>64</v>
      </c>
      <c r="K32" s="44" t="s">
        <v>333</v>
      </c>
      <c r="L32" s="44" t="s">
        <v>149</v>
      </c>
    </row>
    <row r="33" ht="53.25" customHeight="1">
      <c r="A33" s="90" t="s">
        <v>67</v>
      </c>
      <c r="B33" s="93" t="s">
        <v>334</v>
      </c>
      <c r="C33" s="153"/>
      <c r="D33" s="92" t="s">
        <v>335</v>
      </c>
      <c r="E33" s="93" t="s">
        <v>336</v>
      </c>
      <c r="F33" s="93"/>
      <c r="G33" s="139">
        <f t="shared" ref="G33:G35" si="10">H33-(H33*0.19)</f>
        <v>56619</v>
      </c>
      <c r="H33" s="125">
        <v>69900.0</v>
      </c>
      <c r="I33" s="126" t="s">
        <v>337</v>
      </c>
      <c r="J33" s="94">
        <v>17.48</v>
      </c>
      <c r="K33" s="93" t="s">
        <v>71</v>
      </c>
      <c r="L33" s="91" t="s">
        <v>338</v>
      </c>
    </row>
    <row r="34" ht="60.75" customHeight="1">
      <c r="A34" s="90" t="s">
        <v>73</v>
      </c>
      <c r="B34" s="93" t="s">
        <v>339</v>
      </c>
      <c r="C34" s="154"/>
      <c r="D34" s="98" t="s">
        <v>340</v>
      </c>
      <c r="E34" s="93" t="s">
        <v>341</v>
      </c>
      <c r="F34" s="93"/>
      <c r="G34" s="139">
        <f t="shared" si="10"/>
        <v>307800</v>
      </c>
      <c r="H34" s="125">
        <v>380000.0</v>
      </c>
      <c r="I34" s="126" t="s">
        <v>342</v>
      </c>
      <c r="J34" s="94">
        <v>95.01</v>
      </c>
      <c r="K34" s="93" t="s">
        <v>71</v>
      </c>
      <c r="L34" s="91" t="s">
        <v>343</v>
      </c>
    </row>
    <row r="35" ht="54.75" customHeight="1">
      <c r="A35" s="90" t="s">
        <v>77</v>
      </c>
      <c r="B35" s="93" t="s">
        <v>344</v>
      </c>
      <c r="C35" s="154"/>
      <c r="D35" s="98" t="s">
        <v>345</v>
      </c>
      <c r="E35" s="93" t="s">
        <v>346</v>
      </c>
      <c r="F35" s="93"/>
      <c r="G35" s="139">
        <f t="shared" si="10"/>
        <v>259200</v>
      </c>
      <c r="H35" s="125">
        <v>320000.0</v>
      </c>
      <c r="I35" s="126" t="s">
        <v>347</v>
      </c>
      <c r="J35" s="94">
        <v>80.01</v>
      </c>
      <c r="K35" s="93" t="s">
        <v>71</v>
      </c>
      <c r="L35" s="91" t="s">
        <v>348</v>
      </c>
    </row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</sheetData>
  <mergeCells count="2">
    <mergeCell ref="A2:L2"/>
    <mergeCell ref="A5:L5"/>
  </mergeCells>
  <hyperlinks>
    <hyperlink r:id="rId1" ref="D7"/>
    <hyperlink r:id="rId2" ref="D8"/>
    <hyperlink r:id="rId3" ref="D9"/>
    <hyperlink r:id="rId4" ref="B13"/>
    <hyperlink r:id="rId5" ref="D13"/>
    <hyperlink r:id="rId6" location="position%3D13%26search_layout%3Dgrid%26type%3Ditem%26tracking_id%3Dc0a2bb50-8c0c-4df0-a5cd-ed86389ed082" ref="D14"/>
    <hyperlink r:id="rId7" location="position%3D12%26search_layout%3Dgrid%26type%3Ditem%26tracking_id%3Dc0a2bb50-8c0c-4df0-a5cd-ed86389ed082" ref="D15"/>
    <hyperlink r:id="rId8" ref="D18"/>
    <hyperlink r:id="rId9" ref="D19"/>
    <hyperlink r:id="rId10" ref="D20"/>
    <hyperlink r:id="rId11" ref="D23"/>
    <hyperlink r:id="rId12" ref="D24"/>
    <hyperlink r:id="rId13" location="polycard_client=search-nordic&amp;position=21&amp;search_layout=stack&amp;type=item&amp;tracking_id=30d35837-d93d-4ac1-993d-081f5f806b08" ref="D25"/>
    <hyperlink r:id="rId14" ref="D28"/>
    <hyperlink r:id="rId15" ref="D29"/>
    <hyperlink r:id="rId16" ref="D30"/>
    <hyperlink r:id="rId17" ref="D33"/>
    <hyperlink r:id="rId18" ref="D34"/>
    <hyperlink r:id="rId19" ref="D35"/>
  </hyperlinks>
  <printOptions/>
  <pageMargins bottom="0.75" footer="0.0" header="0.0" left="0.7" right="0.7" top="0.75"/>
  <pageSetup orientation="landscape"/>
  <drawing r:id="rId20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2010-11-08T17:12:41Z</dcterms:created>
  <dc:creator>Administrador</dc:creator>
</cp:coreProperties>
</file>